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640" windowHeight="9555"/>
  </bookViews>
  <sheets>
    <sheet name="Φύλλο1" sheetId="1" r:id="rId1"/>
    <sheet name="Φύλλο2" sheetId="2" r:id="rId2"/>
    <sheet name="Φύλλο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63" i="1"/>
  <c r="AB63" s="1"/>
  <c r="G6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AJ114"/>
  <c r="AI114"/>
  <c r="AJ113"/>
  <c r="AI113"/>
  <c r="AJ112"/>
  <c r="AI112"/>
  <c r="AJ111"/>
  <c r="AI111"/>
  <c r="AJ110"/>
  <c r="AI110"/>
  <c r="AJ109"/>
  <c r="AI109"/>
  <c r="AJ108"/>
  <c r="AI108"/>
  <c r="AJ107"/>
  <c r="AI107"/>
  <c r="AJ106"/>
  <c r="AI106"/>
  <c r="AJ105"/>
  <c r="AI105"/>
  <c r="AJ104"/>
  <c r="AI104"/>
  <c r="AJ103"/>
  <c r="AI103"/>
  <c r="AJ102"/>
  <c r="AI102"/>
  <c r="AJ101"/>
  <c r="AI101"/>
  <c r="AJ100"/>
  <c r="AI100"/>
  <c r="AJ99"/>
  <c r="AI99"/>
  <c r="AJ98"/>
  <c r="AI98"/>
  <c r="AJ97"/>
  <c r="AI97"/>
  <c r="AJ96"/>
  <c r="AI96"/>
  <c r="AJ95"/>
  <c r="AI95"/>
  <c r="AJ94"/>
  <c r="AI94"/>
  <c r="AJ93"/>
  <c r="AI93"/>
  <c r="AJ92"/>
  <c r="AI92"/>
  <c r="AJ91"/>
  <c r="AI91"/>
  <c r="AJ90"/>
  <c r="AI90"/>
  <c r="AJ89"/>
  <c r="AI89"/>
  <c r="AJ88"/>
  <c r="AI88"/>
  <c r="AJ87"/>
  <c r="AI87"/>
  <c r="AJ86"/>
  <c r="AI86"/>
  <c r="AJ85"/>
  <c r="AI85"/>
  <c r="AJ84"/>
  <c r="AI84"/>
  <c r="AJ83"/>
  <c r="AI83"/>
  <c r="AJ82"/>
  <c r="AI82"/>
  <c r="AJ81"/>
  <c r="AI81"/>
  <c r="AJ80"/>
  <c r="AI80"/>
  <c r="AJ79"/>
  <c r="AI79"/>
  <c r="AJ78"/>
  <c r="AI78"/>
  <c r="AJ77"/>
  <c r="AI77"/>
  <c r="AJ76"/>
  <c r="AI76"/>
  <c r="AJ75"/>
  <c r="AI75"/>
  <c r="AJ74"/>
  <c r="AI74"/>
  <c r="AJ73"/>
  <c r="AI73"/>
  <c r="AJ72"/>
  <c r="AI72"/>
  <c r="AJ71"/>
  <c r="AI71"/>
  <c r="AJ70"/>
  <c r="AI70"/>
  <c r="AJ69"/>
  <c r="AI69"/>
  <c r="AJ68"/>
  <c r="AI68"/>
  <c r="AJ67"/>
  <c r="AI67"/>
  <c r="AJ66"/>
  <c r="AI66"/>
  <c r="AJ65"/>
  <c r="AI65"/>
  <c r="AJ64"/>
  <c r="AI64"/>
  <c r="AJ62"/>
  <c r="AI62"/>
  <c r="AJ61"/>
  <c r="AI61"/>
  <c r="AJ60"/>
  <c r="AI60"/>
  <c r="AJ59"/>
  <c r="AI59"/>
  <c r="AJ58"/>
  <c r="AI58"/>
  <c r="AJ57"/>
  <c r="AI57"/>
  <c r="AJ56"/>
  <c r="AI56"/>
  <c r="AJ55"/>
  <c r="AI55"/>
  <c r="AJ54"/>
  <c r="AI54"/>
  <c r="AJ53"/>
  <c r="AI53"/>
  <c r="AJ52"/>
  <c r="AI52"/>
  <c r="AJ51"/>
  <c r="AI51"/>
  <c r="AJ50"/>
  <c r="AI50"/>
  <c r="AJ49"/>
  <c r="AI49"/>
  <c r="AJ48"/>
  <c r="AI48"/>
  <c r="AJ47"/>
  <c r="AI47"/>
  <c r="AJ46"/>
  <c r="AI46"/>
  <c r="AJ45"/>
  <c r="AI45"/>
  <c r="AJ44"/>
  <c r="AI44"/>
  <c r="AJ43"/>
  <c r="AI43"/>
  <c r="AJ42"/>
  <c r="AI42"/>
  <c r="AJ41"/>
  <c r="AI41"/>
  <c r="AJ40"/>
  <c r="AI40"/>
  <c r="AJ39"/>
  <c r="AI39"/>
  <c r="AJ38"/>
  <c r="AI38"/>
  <c r="AJ37"/>
  <c r="AI37"/>
  <c r="AJ36"/>
  <c r="AI36"/>
  <c r="AJ35"/>
  <c r="AI35"/>
  <c r="AJ34"/>
  <c r="AI34"/>
  <c r="AJ33"/>
  <c r="AI33"/>
  <c r="AJ32"/>
  <c r="AI32"/>
  <c r="AJ31"/>
  <c r="AI31"/>
  <c r="AJ30"/>
  <c r="AI30"/>
  <c r="AJ29"/>
  <c r="AI29"/>
  <c r="AJ28"/>
  <c r="AI28"/>
  <c r="AJ27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J6"/>
  <c r="AI6"/>
  <c r="AJ5"/>
  <c r="AI5"/>
  <c r="AJ4"/>
  <c r="AI4"/>
  <c r="AJ3"/>
  <c r="AI3"/>
  <c r="AJ2"/>
  <c r="AI2"/>
  <c r="AK35" l="1"/>
  <c r="AL35" s="1"/>
  <c r="AK37"/>
  <c r="AL37" s="1"/>
  <c r="AK39"/>
  <c r="AL39" s="1"/>
  <c r="AK41"/>
  <c r="AL41" s="1"/>
  <c r="AK43"/>
  <c r="AL43" s="1"/>
  <c r="AK45"/>
  <c r="AL45" s="1"/>
  <c r="AK47"/>
  <c r="AL47" s="1"/>
  <c r="AK49"/>
  <c r="AL49" s="1"/>
  <c r="AK51"/>
  <c r="AL51" s="1"/>
  <c r="AK53"/>
  <c r="AL53" s="1"/>
  <c r="AK54"/>
  <c r="AL54" s="1"/>
  <c r="AK56"/>
  <c r="AL56" s="1"/>
  <c r="AK58"/>
  <c r="AL58" s="1"/>
  <c r="AK60"/>
  <c r="AL60" s="1"/>
  <c r="AK62"/>
  <c r="AL62" s="1"/>
  <c r="AK65"/>
  <c r="AL65" s="1"/>
  <c r="AK67"/>
  <c r="AL67" s="1"/>
  <c r="AK69"/>
  <c r="AL69" s="1"/>
  <c r="AK71"/>
  <c r="AL71" s="1"/>
  <c r="AK73"/>
  <c r="AL73" s="1"/>
  <c r="AK75"/>
  <c r="AL75" s="1"/>
  <c r="AK77"/>
  <c r="AL77" s="1"/>
  <c r="AK79"/>
  <c r="AL79" s="1"/>
  <c r="AK81"/>
  <c r="AL81" s="1"/>
  <c r="AK83"/>
  <c r="AL83" s="1"/>
  <c r="AK85"/>
  <c r="AL85" s="1"/>
  <c r="AK87"/>
  <c r="AL87" s="1"/>
  <c r="AK89"/>
  <c r="AL89" s="1"/>
  <c r="AK91"/>
  <c r="AL91" s="1"/>
  <c r="AK93"/>
  <c r="AL93" s="1"/>
  <c r="AK95"/>
  <c r="AL95" s="1"/>
  <c r="AK97"/>
  <c r="AL97" s="1"/>
  <c r="AK99"/>
  <c r="AL99" s="1"/>
  <c r="AK101"/>
  <c r="AL101" s="1"/>
  <c r="AK103"/>
  <c r="AL103" s="1"/>
  <c r="AK105"/>
  <c r="AL105" s="1"/>
  <c r="AK107"/>
  <c r="AL107" s="1"/>
  <c r="AK109"/>
  <c r="AL109" s="1"/>
  <c r="AK111"/>
  <c r="AL111" s="1"/>
  <c r="AK113"/>
  <c r="AL113" s="1"/>
  <c r="AK32"/>
  <c r="AL32" s="1"/>
  <c r="AK3"/>
  <c r="AL3" s="1"/>
  <c r="AK9"/>
  <c r="AL9" s="1"/>
  <c r="AK15"/>
  <c r="AL15" s="1"/>
  <c r="AK21"/>
  <c r="AL21" s="1"/>
  <c r="AK31"/>
  <c r="AL31" s="1"/>
  <c r="AK7"/>
  <c r="AL7" s="1"/>
  <c r="AK13"/>
  <c r="AL13" s="1"/>
  <c r="AK19"/>
  <c r="AL19" s="1"/>
  <c r="AK25"/>
  <c r="AL25" s="1"/>
  <c r="AK29"/>
  <c r="AL29" s="1"/>
  <c r="AK30"/>
  <c r="AL30" s="1"/>
  <c r="AK5"/>
  <c r="AL5" s="1"/>
  <c r="AK11"/>
  <c r="AL11" s="1"/>
  <c r="AK17"/>
  <c r="AL17" s="1"/>
  <c r="AK23"/>
  <c r="AL23" s="1"/>
  <c r="AK27"/>
  <c r="AL27" s="1"/>
  <c r="AK2"/>
  <c r="AL2" s="1"/>
  <c r="AK8"/>
  <c r="AL8" s="1"/>
  <c r="AK12"/>
  <c r="AL12" s="1"/>
  <c r="AK16"/>
  <c r="AL16" s="1"/>
  <c r="AK22"/>
  <c r="AL22" s="1"/>
  <c r="AK26"/>
  <c r="AL26" s="1"/>
  <c r="AK114"/>
  <c r="AL114" s="1"/>
  <c r="AK4"/>
  <c r="AL4" s="1"/>
  <c r="AK6"/>
  <c r="AL6" s="1"/>
  <c r="AK10"/>
  <c r="AL10" s="1"/>
  <c r="AK14"/>
  <c r="AL14" s="1"/>
  <c r="AK18"/>
  <c r="AL18" s="1"/>
  <c r="AK20"/>
  <c r="AL20" s="1"/>
  <c r="AK24"/>
  <c r="AL24" s="1"/>
  <c r="AK28"/>
  <c r="AL28" s="1"/>
  <c r="AK33"/>
  <c r="AL33" s="1"/>
  <c r="AK36"/>
  <c r="AL36" s="1"/>
  <c r="AK38"/>
  <c r="AL38" s="1"/>
  <c r="AK40"/>
  <c r="AL40" s="1"/>
  <c r="AK42"/>
  <c r="AL42" s="1"/>
  <c r="AK44"/>
  <c r="AL44" s="1"/>
  <c r="AK46"/>
  <c r="AL46" s="1"/>
  <c r="AK48"/>
  <c r="AL48" s="1"/>
  <c r="AK50"/>
  <c r="AL50" s="1"/>
  <c r="AK52"/>
  <c r="AL52" s="1"/>
  <c r="AK55"/>
  <c r="AL55" s="1"/>
  <c r="AK57"/>
  <c r="AL57" s="1"/>
  <c r="AK59"/>
  <c r="AL59" s="1"/>
  <c r="AK61"/>
  <c r="AL61" s="1"/>
  <c r="AK64"/>
  <c r="AL64" s="1"/>
  <c r="AK66"/>
  <c r="AL66" s="1"/>
  <c r="AK68"/>
  <c r="AL68" s="1"/>
  <c r="AK70"/>
  <c r="AL70" s="1"/>
  <c r="AK72"/>
  <c r="AL72" s="1"/>
  <c r="AK74"/>
  <c r="AL74" s="1"/>
  <c r="AK76"/>
  <c r="AL76" s="1"/>
  <c r="AK78"/>
  <c r="AL78" s="1"/>
  <c r="AK80"/>
  <c r="AL80" s="1"/>
  <c r="AK82"/>
  <c r="AL82" s="1"/>
  <c r="AK84"/>
  <c r="AL84" s="1"/>
  <c r="AK86"/>
  <c r="AL86" s="1"/>
  <c r="AK88"/>
  <c r="AL88" s="1"/>
  <c r="AK90"/>
  <c r="AL90" s="1"/>
  <c r="AK92"/>
  <c r="AL92" s="1"/>
  <c r="AK94"/>
  <c r="AL94" s="1"/>
  <c r="AK96"/>
  <c r="AL96" s="1"/>
  <c r="AK98"/>
  <c r="AL98" s="1"/>
  <c r="AK100"/>
  <c r="AL100" s="1"/>
  <c r="AK34"/>
  <c r="AL34" s="1"/>
  <c r="AK102"/>
  <c r="AL102" s="1"/>
  <c r="AK104"/>
  <c r="AL104" s="1"/>
  <c r="AK106"/>
  <c r="AL106" s="1"/>
  <c r="AK108"/>
  <c r="AL108" s="1"/>
  <c r="AK110"/>
  <c r="AL110" s="1"/>
  <c r="AK112"/>
  <c r="AL112" s="1"/>
  <c r="M112" l="1"/>
  <c r="AB112" s="1"/>
  <c r="M104"/>
  <c r="AB104" s="1"/>
  <c r="M98"/>
  <c r="AB98" s="1"/>
  <c r="M90"/>
  <c r="AB90" s="1"/>
  <c r="M82"/>
  <c r="AB82" s="1"/>
  <c r="M74"/>
  <c r="AB74" s="1"/>
  <c r="M66"/>
  <c r="AB66" s="1"/>
  <c r="M57"/>
  <c r="AB57" s="1"/>
  <c r="M50"/>
  <c r="AB50" s="1"/>
  <c r="M42"/>
  <c r="AB42" s="1"/>
  <c r="M33"/>
  <c r="AB33" s="1"/>
  <c r="M18"/>
  <c r="AB18" s="1"/>
  <c r="M4"/>
  <c r="AB4" s="1"/>
  <c r="M16"/>
  <c r="AB16" s="1"/>
  <c r="M27"/>
  <c r="AB27" s="1"/>
  <c r="M5"/>
  <c r="AB5" s="1"/>
  <c r="M19"/>
  <c r="AB19" s="1"/>
  <c r="M21"/>
  <c r="AB21" s="1"/>
  <c r="M32"/>
  <c r="AB32" s="1"/>
  <c r="M107"/>
  <c r="AB107" s="1"/>
  <c r="M99"/>
  <c r="AB99" s="1"/>
  <c r="M91"/>
  <c r="AB91" s="1"/>
  <c r="M83"/>
  <c r="AB83" s="1"/>
  <c r="M75"/>
  <c r="AB75" s="1"/>
  <c r="M67"/>
  <c r="AB67" s="1"/>
  <c r="M58"/>
  <c r="AB58" s="1"/>
  <c r="M51"/>
  <c r="AB51" s="1"/>
  <c r="M43"/>
  <c r="AB43" s="1"/>
  <c r="M35"/>
  <c r="AB35" s="1"/>
  <c r="M106"/>
  <c r="AB106" s="1"/>
  <c r="AB100"/>
  <c r="AF100" s="1"/>
  <c r="M100"/>
  <c r="M92"/>
  <c r="AB92" s="1"/>
  <c r="M84"/>
  <c r="AB84" s="1"/>
  <c r="M76"/>
  <c r="AB76" s="1"/>
  <c r="M68"/>
  <c r="AB68" s="1"/>
  <c r="M59"/>
  <c r="AB59" s="1"/>
  <c r="M52"/>
  <c r="AB52" s="1"/>
  <c r="M44"/>
  <c r="AB44" s="1"/>
  <c r="M36"/>
  <c r="AB36" s="1"/>
  <c r="M20"/>
  <c r="AB20" s="1"/>
  <c r="M6"/>
  <c r="AB6" s="1"/>
  <c r="M22"/>
  <c r="AB22" s="1"/>
  <c r="M2"/>
  <c r="AB2" s="1"/>
  <c r="M11"/>
  <c r="AB11" s="1"/>
  <c r="M25"/>
  <c r="AB25" s="1"/>
  <c r="M31"/>
  <c r="AB31" s="1"/>
  <c r="M3"/>
  <c r="AB3" s="1"/>
  <c r="M109"/>
  <c r="AB109" s="1"/>
  <c r="M101"/>
  <c r="AB101" s="1"/>
  <c r="M93"/>
  <c r="AB93" s="1"/>
  <c r="M85"/>
  <c r="AB85" s="1"/>
  <c r="M77"/>
  <c r="AB77" s="1"/>
  <c r="M69"/>
  <c r="AB69" s="1"/>
  <c r="M60"/>
  <c r="AB60" s="1"/>
  <c r="M53"/>
  <c r="AB53" s="1"/>
  <c r="M45"/>
  <c r="AB45" s="1"/>
  <c r="M37"/>
  <c r="AB37" s="1"/>
  <c r="M108"/>
  <c r="AB108" s="1"/>
  <c r="M34"/>
  <c r="AB34" s="1"/>
  <c r="M94"/>
  <c r="AB94" s="1"/>
  <c r="M86"/>
  <c r="AB86" s="1"/>
  <c r="AC86" s="1"/>
  <c r="M78"/>
  <c r="AB78" s="1"/>
  <c r="AB70"/>
  <c r="AE70" s="1"/>
  <c r="M70"/>
  <c r="M61"/>
  <c r="AB61" s="1"/>
  <c r="M46"/>
  <c r="AB46" s="1"/>
  <c r="M38"/>
  <c r="AB38" s="1"/>
  <c r="AG38" s="1"/>
  <c r="M24"/>
  <c r="AB24" s="1"/>
  <c r="AB10"/>
  <c r="AE10" s="1"/>
  <c r="M10"/>
  <c r="M26"/>
  <c r="AB26" s="1"/>
  <c r="M8"/>
  <c r="AB8" s="1"/>
  <c r="AE8" s="1"/>
  <c r="M17"/>
  <c r="AB17" s="1"/>
  <c r="M29"/>
  <c r="AB29" s="1"/>
  <c r="M7"/>
  <c r="AB7" s="1"/>
  <c r="M9"/>
  <c r="AB9" s="1"/>
  <c r="M111"/>
  <c r="AB111" s="1"/>
  <c r="M103"/>
  <c r="AB103" s="1"/>
  <c r="M95"/>
  <c r="AB95" s="1"/>
  <c r="M87"/>
  <c r="AB87" s="1"/>
  <c r="M79"/>
  <c r="AB79" s="1"/>
  <c r="M71"/>
  <c r="AB71" s="1"/>
  <c r="M62"/>
  <c r="AB62" s="1"/>
  <c r="M54"/>
  <c r="AB54" s="1"/>
  <c r="M47"/>
  <c r="AB47" s="1"/>
  <c r="M39"/>
  <c r="AB39" s="1"/>
  <c r="M110"/>
  <c r="AB110" s="1"/>
  <c r="M102"/>
  <c r="AB102" s="1"/>
  <c r="M96"/>
  <c r="AB96" s="1"/>
  <c r="AB88"/>
  <c r="M88"/>
  <c r="M80"/>
  <c r="AB80" s="1"/>
  <c r="M72"/>
  <c r="AB72" s="1"/>
  <c r="M64"/>
  <c r="AB64" s="1"/>
  <c r="M55"/>
  <c r="AB55" s="1"/>
  <c r="M48"/>
  <c r="AB48" s="1"/>
  <c r="M40"/>
  <c r="AB40" s="1"/>
  <c r="M28"/>
  <c r="AB28" s="1"/>
  <c r="M14"/>
  <c r="AB14" s="1"/>
  <c r="M114"/>
  <c r="AB114" s="1"/>
  <c r="M12"/>
  <c r="AB12" s="1"/>
  <c r="M23"/>
  <c r="AB23" s="1"/>
  <c r="M30"/>
  <c r="AB30" s="1"/>
  <c r="M13"/>
  <c r="AB13" s="1"/>
  <c r="M15"/>
  <c r="AB15" s="1"/>
  <c r="M113"/>
  <c r="AB113" s="1"/>
  <c r="M105"/>
  <c r="AB105" s="1"/>
  <c r="M97"/>
  <c r="AB97" s="1"/>
  <c r="M89"/>
  <c r="AB89" s="1"/>
  <c r="M81"/>
  <c r="AB81" s="1"/>
  <c r="M73"/>
  <c r="AB73" s="1"/>
  <c r="M65"/>
  <c r="AB65" s="1"/>
  <c r="M56"/>
  <c r="AB56" s="1"/>
  <c r="M49"/>
  <c r="AB49" s="1"/>
  <c r="M41"/>
  <c r="AB41" s="1"/>
  <c r="AG100"/>
  <c r="AE100" l="1"/>
  <c r="AF70"/>
  <c r="AG36"/>
  <c r="AF36"/>
  <c r="AE36"/>
  <c r="AF112"/>
  <c r="AE112"/>
  <c r="AD112"/>
  <c r="AC112"/>
  <c r="AG112"/>
  <c r="AG102"/>
  <c r="AF102"/>
  <c r="AE102"/>
  <c r="AD102"/>
  <c r="AC102"/>
  <c r="AE84"/>
  <c r="AG84"/>
  <c r="AF84"/>
  <c r="AD6"/>
  <c r="AE6"/>
  <c r="AF6"/>
  <c r="AE68"/>
  <c r="AG68"/>
  <c r="AF68"/>
  <c r="AF2"/>
  <c r="AE2"/>
  <c r="AG2"/>
  <c r="AF52"/>
  <c r="AG52"/>
  <c r="AE52"/>
  <c r="AF34"/>
  <c r="AD34"/>
  <c r="AF65"/>
  <c r="AD65"/>
  <c r="AE65"/>
  <c r="AC65"/>
  <c r="AG65"/>
  <c r="AE13"/>
  <c r="AD13"/>
  <c r="AC13"/>
  <c r="AG13"/>
  <c r="AF13"/>
  <c r="AC48"/>
  <c r="AG48"/>
  <c r="AF48"/>
  <c r="AE48"/>
  <c r="AD48"/>
  <c r="AD110"/>
  <c r="AC110"/>
  <c r="AG110"/>
  <c r="AF110"/>
  <c r="AE110"/>
  <c r="AG95"/>
  <c r="AF95"/>
  <c r="AD95"/>
  <c r="AE95"/>
  <c r="AC95"/>
  <c r="AE26"/>
  <c r="AF26"/>
  <c r="AC26"/>
  <c r="AG26"/>
  <c r="AD26"/>
  <c r="AF78"/>
  <c r="AC78"/>
  <c r="AG78"/>
  <c r="AD78"/>
  <c r="AE78"/>
  <c r="AG60"/>
  <c r="AF60"/>
  <c r="AD60"/>
  <c r="AE60"/>
  <c r="AC60"/>
  <c r="AC31"/>
  <c r="AG31"/>
  <c r="AF31"/>
  <c r="AE31"/>
  <c r="AD31"/>
  <c r="AF44"/>
  <c r="AG44"/>
  <c r="AC44"/>
  <c r="AE44"/>
  <c r="AD44"/>
  <c r="AG106"/>
  <c r="AF106"/>
  <c r="AE106"/>
  <c r="AD106"/>
  <c r="AC106"/>
  <c r="AC91"/>
  <c r="AG91"/>
  <c r="AF91"/>
  <c r="AD91"/>
  <c r="AE91"/>
  <c r="AC16"/>
  <c r="AG16"/>
  <c r="AF16"/>
  <c r="AE16"/>
  <c r="AD16"/>
  <c r="AD74"/>
  <c r="AC74"/>
  <c r="AG74"/>
  <c r="AF74"/>
  <c r="AE74"/>
  <c r="AF81"/>
  <c r="AD81"/>
  <c r="AE81"/>
  <c r="AC81"/>
  <c r="AG81"/>
  <c r="AD23"/>
  <c r="AC23"/>
  <c r="AG23"/>
  <c r="AF23"/>
  <c r="AE23"/>
  <c r="AC64"/>
  <c r="AG64"/>
  <c r="AF64"/>
  <c r="AE64"/>
  <c r="AD64"/>
  <c r="AG47"/>
  <c r="AF47"/>
  <c r="AD47"/>
  <c r="AE47"/>
  <c r="AC47"/>
  <c r="AG111"/>
  <c r="AF111"/>
  <c r="AD111"/>
  <c r="AE111"/>
  <c r="AC111"/>
  <c r="AE24"/>
  <c r="AF24"/>
  <c r="AC24"/>
  <c r="AG24"/>
  <c r="AD24"/>
  <c r="AD94"/>
  <c r="AF94"/>
  <c r="AE94"/>
  <c r="AG94"/>
  <c r="AC94"/>
  <c r="AG77"/>
  <c r="AF77"/>
  <c r="AD77"/>
  <c r="AE77"/>
  <c r="AC77"/>
  <c r="AE11"/>
  <c r="AD11"/>
  <c r="AC11"/>
  <c r="AG11"/>
  <c r="AF11"/>
  <c r="AF59"/>
  <c r="AG59"/>
  <c r="AD59"/>
  <c r="AC59"/>
  <c r="AE59"/>
  <c r="AC43"/>
  <c r="AG43"/>
  <c r="AF43"/>
  <c r="AD43"/>
  <c r="AE43"/>
  <c r="AC107"/>
  <c r="AG107"/>
  <c r="AF107"/>
  <c r="AD107"/>
  <c r="AE107"/>
  <c r="AC18"/>
  <c r="AG18"/>
  <c r="AF18"/>
  <c r="AE18"/>
  <c r="AD18"/>
  <c r="AG90"/>
  <c r="AF90"/>
  <c r="AE90"/>
  <c r="AD90"/>
  <c r="AC90"/>
  <c r="AE114"/>
  <c r="AF114"/>
  <c r="AG114"/>
  <c r="AD114"/>
  <c r="AC114"/>
  <c r="AG62"/>
  <c r="AF62"/>
  <c r="AD62"/>
  <c r="AE62"/>
  <c r="AC62"/>
  <c r="AE7"/>
  <c r="AD7"/>
  <c r="AC7"/>
  <c r="AG7"/>
  <c r="AF7"/>
  <c r="AF46"/>
  <c r="AC46"/>
  <c r="AG46"/>
  <c r="AE46"/>
  <c r="AD46"/>
  <c r="AF108"/>
  <c r="AE108"/>
  <c r="AD108"/>
  <c r="AC108"/>
  <c r="AG108"/>
  <c r="AG93"/>
  <c r="AF93"/>
  <c r="AD93"/>
  <c r="AE93"/>
  <c r="AC93"/>
  <c r="AG22"/>
  <c r="AC22"/>
  <c r="AF22"/>
  <c r="AD22"/>
  <c r="AE22"/>
  <c r="AF76"/>
  <c r="AG76"/>
  <c r="AE76"/>
  <c r="AC76"/>
  <c r="AD76"/>
  <c r="AC58"/>
  <c r="AG58"/>
  <c r="AF58"/>
  <c r="AD58"/>
  <c r="AE58"/>
  <c r="AC21"/>
  <c r="AG21"/>
  <c r="AF21"/>
  <c r="AD21"/>
  <c r="AE21"/>
  <c r="AF42"/>
  <c r="AE42"/>
  <c r="AD42"/>
  <c r="AC42"/>
  <c r="AG42"/>
  <c r="AG104"/>
  <c r="AF104"/>
  <c r="AE104"/>
  <c r="AD104"/>
  <c r="AC104"/>
  <c r="AF97"/>
  <c r="AD97"/>
  <c r="AE97"/>
  <c r="AC97"/>
  <c r="AG97"/>
  <c r="AC80"/>
  <c r="AG80"/>
  <c r="AF80"/>
  <c r="AE80"/>
  <c r="AD80"/>
  <c r="AF49"/>
  <c r="AD49"/>
  <c r="AE49"/>
  <c r="AC49"/>
  <c r="AG49"/>
  <c r="AF113"/>
  <c r="AD113"/>
  <c r="AE113"/>
  <c r="AC113"/>
  <c r="AG113"/>
  <c r="AG28"/>
  <c r="AF28"/>
  <c r="AD28"/>
  <c r="AE28"/>
  <c r="AC28"/>
  <c r="AC96"/>
  <c r="AG96"/>
  <c r="AF96"/>
  <c r="AE96"/>
  <c r="AD96"/>
  <c r="AG79"/>
  <c r="AF79"/>
  <c r="AD79"/>
  <c r="AE79"/>
  <c r="AC79"/>
  <c r="AD17"/>
  <c r="AC17"/>
  <c r="AG17"/>
  <c r="AF17"/>
  <c r="AE17"/>
  <c r="AC61"/>
  <c r="AE61"/>
  <c r="AD61"/>
  <c r="AF61"/>
  <c r="AG61"/>
  <c r="AG45"/>
  <c r="AF45"/>
  <c r="AD45"/>
  <c r="AE45"/>
  <c r="AC45"/>
  <c r="AG109"/>
  <c r="AF109"/>
  <c r="AD109"/>
  <c r="AE109"/>
  <c r="AC109"/>
  <c r="AG20"/>
  <c r="AC20"/>
  <c r="AE20"/>
  <c r="AD20"/>
  <c r="AF20"/>
  <c r="AF92"/>
  <c r="AG92"/>
  <c r="AC92"/>
  <c r="AD92"/>
  <c r="AE92"/>
  <c r="AC75"/>
  <c r="AG75"/>
  <c r="AF75"/>
  <c r="AD75"/>
  <c r="AE75"/>
  <c r="AC5"/>
  <c r="AG5"/>
  <c r="AD5"/>
  <c r="AF5"/>
  <c r="AE5"/>
  <c r="AG57"/>
  <c r="AF57"/>
  <c r="AE57"/>
  <c r="AD57"/>
  <c r="AC57"/>
  <c r="AC41"/>
  <c r="AG41"/>
  <c r="AF41"/>
  <c r="AD41"/>
  <c r="AE41"/>
  <c r="AC56"/>
  <c r="AG56"/>
  <c r="AF56"/>
  <c r="AD56"/>
  <c r="AE56"/>
  <c r="AC73"/>
  <c r="AG73"/>
  <c r="AF73"/>
  <c r="AD73"/>
  <c r="AE73"/>
  <c r="AC89"/>
  <c r="AG89"/>
  <c r="AF89"/>
  <c r="AD89"/>
  <c r="AE89"/>
  <c r="AC105"/>
  <c r="AG105"/>
  <c r="AF105"/>
  <c r="AD105"/>
  <c r="AE105"/>
  <c r="AG15"/>
  <c r="AD15"/>
  <c r="AF15"/>
  <c r="AE15"/>
  <c r="AC15"/>
  <c r="AE30"/>
  <c r="AC30"/>
  <c r="AG30"/>
  <c r="AD30"/>
  <c r="AF30"/>
  <c r="AD12"/>
  <c r="AC12"/>
  <c r="AG12"/>
  <c r="AF12"/>
  <c r="AE12"/>
  <c r="AE14"/>
  <c r="AC14"/>
  <c r="AG14"/>
  <c r="AF14"/>
  <c r="AD14"/>
  <c r="AF40"/>
  <c r="AE40"/>
  <c r="AD40"/>
  <c r="AC40"/>
  <c r="AG40"/>
  <c r="AF55"/>
  <c r="AE55"/>
  <c r="AD55"/>
  <c r="AC55"/>
  <c r="AG55"/>
  <c r="AF72"/>
  <c r="AE72"/>
  <c r="AD72"/>
  <c r="AC72"/>
  <c r="AG72"/>
  <c r="AF88"/>
  <c r="AE88"/>
  <c r="AD88"/>
  <c r="AC88"/>
  <c r="AG88"/>
  <c r="AE39"/>
  <c r="AC39"/>
  <c r="AG39"/>
  <c r="AF39"/>
  <c r="AD39"/>
  <c r="AE54"/>
  <c r="AC54"/>
  <c r="AG54"/>
  <c r="AF54"/>
  <c r="AD54"/>
  <c r="AE71"/>
  <c r="AC71"/>
  <c r="AG71"/>
  <c r="AF71"/>
  <c r="AD71"/>
  <c r="AE87"/>
  <c r="AC87"/>
  <c r="AG87"/>
  <c r="AF87"/>
  <c r="AD87"/>
  <c r="AE103"/>
  <c r="AC103"/>
  <c r="AG103"/>
  <c r="AF103"/>
  <c r="AD103"/>
  <c r="AG9"/>
  <c r="AF9"/>
  <c r="AD9"/>
  <c r="AE9"/>
  <c r="AC9"/>
  <c r="AE29"/>
  <c r="AD29"/>
  <c r="AC29"/>
  <c r="AG29"/>
  <c r="AF29"/>
  <c r="AF8"/>
  <c r="AC8"/>
  <c r="AG8"/>
  <c r="AD8"/>
  <c r="AD10"/>
  <c r="AC10"/>
  <c r="AG10"/>
  <c r="AF10"/>
  <c r="AC38"/>
  <c r="AD38"/>
  <c r="AF38"/>
  <c r="AE38"/>
  <c r="AG70"/>
  <c r="AD70"/>
  <c r="AC70"/>
  <c r="AD86"/>
  <c r="AE86"/>
  <c r="AG86"/>
  <c r="AF86"/>
  <c r="AG34"/>
  <c r="AE34"/>
  <c r="AC34"/>
  <c r="AE37"/>
  <c r="AC37"/>
  <c r="AG37"/>
  <c r="AF37"/>
  <c r="AD37"/>
  <c r="AE53"/>
  <c r="AC53"/>
  <c r="AG53"/>
  <c r="AF53"/>
  <c r="AD53"/>
  <c r="AE69"/>
  <c r="AC69"/>
  <c r="AG69"/>
  <c r="AF69"/>
  <c r="AD69"/>
  <c r="AE85"/>
  <c r="AC85"/>
  <c r="AG85"/>
  <c r="AF85"/>
  <c r="AD85"/>
  <c r="AE101"/>
  <c r="AC101"/>
  <c r="AG101"/>
  <c r="AF101"/>
  <c r="AD101"/>
  <c r="AG3"/>
  <c r="AF3"/>
  <c r="AE3"/>
  <c r="AD3"/>
  <c r="AC3"/>
  <c r="AG25"/>
  <c r="AF25"/>
  <c r="AE25"/>
  <c r="AD25"/>
  <c r="AC25"/>
  <c r="AC2"/>
  <c r="AD2"/>
  <c r="AG6"/>
  <c r="AC6"/>
  <c r="AC36"/>
  <c r="AD36"/>
  <c r="AC52"/>
  <c r="AD52"/>
  <c r="AC68"/>
  <c r="AD68"/>
  <c r="AC84"/>
  <c r="AD84"/>
  <c r="AC100"/>
  <c r="AD100"/>
  <c r="AG35"/>
  <c r="AF35"/>
  <c r="AE35"/>
  <c r="AD35"/>
  <c r="AC35"/>
  <c r="AF51"/>
  <c r="AD51"/>
  <c r="AE51"/>
  <c r="AC51"/>
  <c r="AG51"/>
  <c r="AF67"/>
  <c r="AD67"/>
  <c r="AE67"/>
  <c r="AC67"/>
  <c r="AG67"/>
  <c r="AF83"/>
  <c r="AD83"/>
  <c r="AE83"/>
  <c r="AC83"/>
  <c r="AG83"/>
  <c r="AF99"/>
  <c r="AD99"/>
  <c r="AE99"/>
  <c r="AC99"/>
  <c r="AG99"/>
  <c r="AD32"/>
  <c r="AC32"/>
  <c r="AG32"/>
  <c r="AF32"/>
  <c r="AE32"/>
  <c r="AF19"/>
  <c r="AE19"/>
  <c r="AC19"/>
  <c r="AG19"/>
  <c r="AD19"/>
  <c r="AC27"/>
  <c r="AG27"/>
  <c r="AF27"/>
  <c r="AE27"/>
  <c r="AD27"/>
  <c r="AE4"/>
  <c r="AC4"/>
  <c r="AG4"/>
  <c r="AD4"/>
  <c r="AF4"/>
  <c r="AD33"/>
  <c r="AF33"/>
  <c r="AC33"/>
  <c r="AG33"/>
  <c r="AE33"/>
  <c r="AC50"/>
  <c r="AG50"/>
  <c r="AF50"/>
  <c r="AE50"/>
  <c r="AD50"/>
  <c r="AF66"/>
  <c r="AE66"/>
  <c r="AD66"/>
  <c r="AC66"/>
  <c r="AG66"/>
  <c r="AC82"/>
  <c r="AG82"/>
  <c r="AF82"/>
  <c r="AE82"/>
  <c r="AD82"/>
  <c r="AF98"/>
  <c r="AE98"/>
  <c r="AD98"/>
  <c r="AC98"/>
  <c r="AG98"/>
</calcChain>
</file>

<file path=xl/sharedStrings.xml><?xml version="1.0" encoding="utf-8"?>
<sst xmlns="http://schemas.openxmlformats.org/spreadsheetml/2006/main" count="1201" uniqueCount="389">
  <si>
    <t>Α/Α</t>
  </si>
  <si>
    <t>ΕΠΩΝΥΜΟ</t>
  </si>
  <si>
    <t>ΟΝΟΜΑ</t>
  </si>
  <si>
    <t>ΠΑΤΡΩΝΥΜΟ</t>
  </si>
  <si>
    <t>ΣΧΟΛΕΙΟ ΟΡΓΑΝΙΚΗΣ</t>
  </si>
  <si>
    <t>ΣΧΟΛΕΙΟ ΠΡΟΕΛΕΥΣΗΣ</t>
  </si>
  <si>
    <t>υπεραριθμη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</si>
  <si>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</si>
  <si>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</si>
  <si>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</si>
  <si>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</si>
  <si>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</si>
  <si>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</si>
  <si>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</si>
  <si>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</si>
  <si>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</si>
  <si>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</si>
  <si>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</si>
  <si>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</si>
  <si>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</si>
  <si>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</si>
  <si>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</si>
  <si>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</si>
  <si>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</si>
  <si>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</si>
  <si>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</si>
  <si>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</si>
  <si>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</si>
  <si>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</si>
  <si>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</si>
  <si>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</si>
  <si>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</si>
  <si>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</si>
  <si>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ΕΤΗ ΑΝΑΓΩΓΗΣ</t>
  </si>
  <si>
    <t>ΜΗΝΕΣ ΑΝΑΓΩΓΗΣ</t>
  </si>
  <si>
    <t>ΕΤΗ ΥΠΟΛΟΓΙΣΜΟΥ</t>
  </si>
  <si>
    <t>ΜΟΡΙΑ ΑΠΌ ΠΡΟΫΠΗΡΕΣΙΑ</t>
  </si>
  <si>
    <t>ΤΟΠΟΘΕΤΗΣΗ</t>
  </si>
  <si>
    <t>ΠΡΑΞΗ</t>
  </si>
  <si>
    <t>ΑΓΓΕΛΟΠΟΥΛΟΥ</t>
  </si>
  <si>
    <t>ΚΩΝΣΤΑΝΤΙΝΑ</t>
  </si>
  <si>
    <t>ΠΑΝΑΓΙΩΤΗΣ</t>
  </si>
  <si>
    <t>ΔΗΜΟΤΙΚΟ ΣΧΟΛΕΙΟ ΛΙΜΝΟΧΩΡΙΟΥ</t>
  </si>
  <si>
    <t>1ο Δ. ΣΧ. ΚΑΤΩ ΑΧΑΪΑΣ</t>
  </si>
  <si>
    <t>ΠΕ70</t>
  </si>
  <si>
    <t>ΠΑΤΡΕΩN</t>
  </si>
  <si>
    <t xml:space="preserve">Κ.Π. ΣΤΟ ΔΗΜΟ ΠΑΤΡΕΩΝ </t>
  </si>
  <si>
    <t>Δ. ΣΧ. ΛΙΜΝΟΧΩΡΙΟΥ (ΑΡΣΗ ΥΠΕΡΑΡΙΘΜΙΑΣ)</t>
  </si>
  <si>
    <t>ΑΔΕΛΦΟΠΟΥΛΟΥ</t>
  </si>
  <si>
    <t>ΔΟΜΝΙΚΗ</t>
  </si>
  <si>
    <t>ΝΙΚΟΛΑΟΣ</t>
  </si>
  <si>
    <t>26ο ΔΗΜΟΤΙΚΟ ΣΧΟΛΕΙΟ ΠΑΤΡΑΣ</t>
  </si>
  <si>
    <t>ΌΧΙ</t>
  </si>
  <si>
    <t>35ο Δ. ΣΧ. ΠΑΤΡΩΝ</t>
  </si>
  <si>
    <t>ΑΛΠΟΧΩΡΙΤΗ</t>
  </si>
  <si>
    <t>ΠΑΡΑΣΚΕΥΗ</t>
  </si>
  <si>
    <t>ΒΑΣΙΛΕΙΟΣ</t>
  </si>
  <si>
    <t>ΔΗΜΟΤΙΚΟ ΣΧΟΛΕΙΟ ΧΑΛΑΝΔΡΙΤΣΑΣ</t>
  </si>
  <si>
    <t>Δ. ΣΧ. ΕΡΥΜΑΝΘΕΙΑΣ</t>
  </si>
  <si>
    <t>ΔΕΝ ΜΕΤΑΚΙΝΕΙΤΑΙ</t>
  </si>
  <si>
    <t>ΑΝΑΓΝΩΠΟΥΛΟΥ</t>
  </si>
  <si>
    <t>ΓΕΩΡΓΙΑ</t>
  </si>
  <si>
    <t>ΑΝΑΓΝΟΣ</t>
  </si>
  <si>
    <t>22ο ΔΗΜΟΤΙΚΟ ΣΧΟΛΕΙΟ ΠΑΤΡΩΝ</t>
  </si>
  <si>
    <t>2ο Δ. ΣΧ. ΠΑΤΡΩΝ</t>
  </si>
  <si>
    <t>ΑΝΑΓΝΩΣΤΟΠΟΥΛΟΥ</t>
  </si>
  <si>
    <t>ΑΙΚΑΤΕΡΙΝΗ</t>
  </si>
  <si>
    <t>ΘΕΟΔΩΡΟΣ</t>
  </si>
  <si>
    <t>1ο ΔΗΜΟΤΙΚΟ ΣΧΟΛΕΙΟ ΚΑΤΩ ΑΧΑΪΑΣ</t>
  </si>
  <si>
    <t>ΑΝΑΣΤΑΣΟΠΟΥΛΟΥ</t>
  </si>
  <si>
    <t>ΕΛΕΝΗ</t>
  </si>
  <si>
    <t>ΜΙΧΑΗΛ</t>
  </si>
  <si>
    <t>6ο ΔΗΜΟΤΙΚΟ ΣΧΟΛΕΙΟ ΑΙΓΙΟΥ</t>
  </si>
  <si>
    <t>Δ. ΣΧ. ΔΑΦΝΗΣ</t>
  </si>
  <si>
    <t>ΑΝΔΡΕΟΠΟΥΛΟΥ</t>
  </si>
  <si>
    <t>ΑΝΔΡΕΑΣ</t>
  </si>
  <si>
    <t>2ο ΔΗΜΟΤΙΚΟ ΣΧΟΛΕΙΟ ΑΙΓΙΟΥ</t>
  </si>
  <si>
    <t>ΑΝΔΡΙΚΟΓΙΑΝΝΟΠΟΥΛΟΥ</t>
  </si>
  <si>
    <t>ΑΝΑΣΤΑΣΙΑ</t>
  </si>
  <si>
    <t>12ο ΔΗΜΟΤΙΚΟ ΣΧΟΛΕΙΟ ΠΑΤΡΑΣ</t>
  </si>
  <si>
    <t>ΑΝΝΙΝΟΥ</t>
  </si>
  <si>
    <t>ΙΩΑΝΝΗΣ</t>
  </si>
  <si>
    <t>ΔΗΜΟΤΙΚΟ ΣΧΟΛΕΙΟ ΣΕΛΙΑΝΙΤΙΚΩΝ</t>
  </si>
  <si>
    <t>Δ. ΣΧ. ΚΟΥΛΟΥΡΑΣ</t>
  </si>
  <si>
    <t>Δ. ΣΧ. ΡΙΟΥ</t>
  </si>
  <si>
    <t>ΑΝΤΩΝΙΟΥ</t>
  </si>
  <si>
    <t>ΔΙΑΘΕΣΗ ΠΥΣΠΕ</t>
  </si>
  <si>
    <t>2ο Δ. ΣΧ. Κ. ΑΧΑΪΑΣ</t>
  </si>
  <si>
    <t>ΑΠΟΣΤΟΛΟΠΟΥΛΟΥ</t>
  </si>
  <si>
    <t>ΣΩΤΗΡΙΟΣ</t>
  </si>
  <si>
    <t>39ο ΔΗΜΟΤΙΚΟ ΣΧΟΛΕΙΟ ΠΑΤΡΩΝ</t>
  </si>
  <si>
    <t>Δ. ΣΧ. Κ. ΚΑΣΤΡΙΤΣΙΟΥ</t>
  </si>
  <si>
    <t>ΒΑΣΙΛΟΠΟΥΛΟΥ</t>
  </si>
  <si>
    <t>ΣΠΥΡΙΔΟΥΛΑ</t>
  </si>
  <si>
    <t>ΧΑΡΑΛΑΜΠΟΣ</t>
  </si>
  <si>
    <t>4ο ΔΗΜΟΤΙΚΟ ΣΧΟΛΕΙΟ ΑΙΓΙΟΥ</t>
  </si>
  <si>
    <t>ΑΙΓΙΑΛΕΙΑΣ</t>
  </si>
  <si>
    <t>10ο Δ. ΣΧ. ΑΙΓΙΟΥ</t>
  </si>
  <si>
    <t>ΓΕΩΡΓΑΝΤΟΠΟΥΛΟΣ</t>
  </si>
  <si>
    <t>ΚΩΝΝΟΣ</t>
  </si>
  <si>
    <t>ΓΕΩΡΓΙΟΣ</t>
  </si>
  <si>
    <t>1ο ΔΗΜΟΤΙΚΟ ΣΧΟΛΕΙΟ ΠΑΡΑΛΙΑΣ</t>
  </si>
  <si>
    <t>Δ. ΣΧ. ΣΑΡΑΒΑΛΙΟΥ</t>
  </si>
  <si>
    <t>ΓΕΩΡΓΟΠΟΥΛΟΥ</t>
  </si>
  <si>
    <t>ΙΩΑΝΝΑ</t>
  </si>
  <si>
    <t>ΔΙΟΝΥΣΙΟΣ</t>
  </si>
  <si>
    <t>ΔΗΜΟΤΙΚΟ ΣΧΟΛΕΙΟ ΒΛΑΣΙΑΣ</t>
  </si>
  <si>
    <t>Δ. ΣΧ. ΚΑΛΑΒΡΥΤΩΝ</t>
  </si>
  <si>
    <t>ΓΕΩΡΓΟΥΛΗΣ</t>
  </si>
  <si>
    <t>ΚΩΝΣΤΑΝΤΙΝΟΣ</t>
  </si>
  <si>
    <t>24ο ΔΗΜΟΤΙΚΟ ΣΧΟΛΕΙΟ ΠΑΤΡΩΝ</t>
  </si>
  <si>
    <t>46ο Δ. ΣΧ. ΠΑΤΡΩΝ</t>
  </si>
  <si>
    <t>ΓΙΑΝΝΑΚΟΠΟΥΛΟΥ</t>
  </si>
  <si>
    <t>ΒΑΣΙΛΙΚΗ</t>
  </si>
  <si>
    <t>ΔΥΤΙΚΗΣ ΑΧΑΪΑΣ</t>
  </si>
  <si>
    <t>3ο Δ. ΣΧ. Κ. ΑΧΑΪΑΣ</t>
  </si>
  <si>
    <t>ΓΙΑΝΝΙΚΟΠΟΥΛΟΥ</t>
  </si>
  <si>
    <t>ΦΩΤΕΙΝΗ</t>
  </si>
  <si>
    <t>Δ. ΣΧ. ΚΑΡΕΪΚΩΝ</t>
  </si>
  <si>
    <t>ΓΙΑΝΝΟΠΟΥΛΟΥ</t>
  </si>
  <si>
    <t>ΘΕΩΝΗ</t>
  </si>
  <si>
    <t>ΑΓΓΕΛΟΣ</t>
  </si>
  <si>
    <t>ΔΗΜΟΤΙΚΟ ΣΧΟΛΕΙΟ ΣΤΑΥΡΟΔΡΟΜΙΟΥ</t>
  </si>
  <si>
    <t>ΓΙΑΝΝΟΥ</t>
  </si>
  <si>
    <t>ΜΑΡΙΑ</t>
  </si>
  <si>
    <t>26ο Δ. ΣΧ. ΠΑΤΡΩΝ</t>
  </si>
  <si>
    <t>ΓΙΑΤΡΑ</t>
  </si>
  <si>
    <t>ΑΛΕΞΑΝΔΡΑ</t>
  </si>
  <si>
    <t>ΔΗΜΗΤΡΙΟΣ</t>
  </si>
  <si>
    <t>53ο ΔΗΜΟΤΙΚΟ ΣΧΟΛΕΙΟ ΠΑΤΡΩΝ - ΗΛΙΑΣ ΚΑΤΣΑΟΥΝΟΣ</t>
  </si>
  <si>
    <t>25ο Δ. ΣΧ. ΠΑΤΡΩΝ</t>
  </si>
  <si>
    <t>ΓΚΑΪΔΑΤΖΗ</t>
  </si>
  <si>
    <t>ΠΑΣΧΑΛΙΝΑ</t>
  </si>
  <si>
    <t>1ο Δ. ΣΧ. Κ. ΑΧΑΪΑΣ</t>
  </si>
  <si>
    <t>ΓΟΥΛΙΜΗ</t>
  </si>
  <si>
    <t>ΑΝΔΡΙΑΝΑ</t>
  </si>
  <si>
    <t>ΓΡΑΙΚΟΥΣΗ</t>
  </si>
  <si>
    <t>19ο ΔΗΜΟΤΙΚΟ ΣΧΟΛΕΙΟ ΠΑΤΡΩΝ</t>
  </si>
  <si>
    <t>55ο Δ. ΣΧ. ΠΑΤΡΩΝ</t>
  </si>
  <si>
    <t>ΓΡΗΓΟΡΟΠΟΥΛΟΥ</t>
  </si>
  <si>
    <t>ΘΕΟΔΩΡΑ</t>
  </si>
  <si>
    <t>ΓΡΗΓΟΡΙΟ</t>
  </si>
  <si>
    <t>ΓΡΙΒΑ</t>
  </si>
  <si>
    <t>ΕΛΕΥΘΕΡΙΟΣ</t>
  </si>
  <si>
    <t>ΔΗΜΟΤΙΚΟ ΣΧΟΛΕΙΟ ΖΗΡΙΑΣ Γ ΚΟΥΤΣΟΧΕΡΑ</t>
  </si>
  <si>
    <t>62ο Δ. ΣΧ. ΠΑΤΡΩΝ</t>
  </si>
  <si>
    <t>ΔΑΒΒΕΤΑ</t>
  </si>
  <si>
    <t>ΕΥΑΓΓΕΛΟΣ</t>
  </si>
  <si>
    <t>23ο ΔΗΜΟΤΙΚΟ ΣΧΟΛΕΙΟ ΠΑΤΡΩΝ</t>
  </si>
  <si>
    <t>ΔΗΜΑΚΟΠΟΥΛΟΣ</t>
  </si>
  <si>
    <t>52ο Δ. ΣΧ. ΠΑΤΡΩΝ</t>
  </si>
  <si>
    <t>ΔΗΜΗΤΡΟΠΟΥΛΟΥ</t>
  </si>
  <si>
    <t>ΜΑΓΔΑΛΗΝΗ</t>
  </si>
  <si>
    <t>ΗΛΙΑΣ</t>
  </si>
  <si>
    <t>32ο ΔΗΜΟΤΙΚΟ ΣΧΟΛΕΙΟ ΠΑΤΡΩΝ</t>
  </si>
  <si>
    <t>23ο Δ. ΣΧ. ΠΑΤΡΩΝ</t>
  </si>
  <si>
    <t>ΔΙΑΛΟΥΠΗ</t>
  </si>
  <si>
    <t>Δ. ΣΧ. ΣΚΕΠΑΣΤΟΥ</t>
  </si>
  <si>
    <t>ΖΑΧΑΡΟΠΟΥΛΟΥ</t>
  </si>
  <si>
    <t>ΑΘΑΝΑΣΙΑ</t>
  </si>
  <si>
    <t>ΖΗΣΙΜΟΠΟΥΛΟΥ</t>
  </si>
  <si>
    <t>ΧΡΥΣΟΥΛΑ</t>
  </si>
  <si>
    <t>2ο ΔΗΜΟΤΙΚΟ ΣΧΟΛΕΙΟ ΚΑΤΩ ΑΧΑΪΑΣ</t>
  </si>
  <si>
    <t>20ο Δ. ΣΧ. ΠΑΤΡΩΝ</t>
  </si>
  <si>
    <t>ΘΑΝΕΛΛΑ</t>
  </si>
  <si>
    <t>3ο ΔΗΜΟΤΙΚΟ ΣΧΟΛΕΙΟ ΑΙΓΙΟΥ</t>
  </si>
  <si>
    <t>7ο Δ. ΣΧ. ΑΙΓΙΟΥ</t>
  </si>
  <si>
    <t>5ο Δ. ΣΧ. ΑΙΓΙΟΥ</t>
  </si>
  <si>
    <t>ΘΑΝΟΠΟΥΛΟΥ</t>
  </si>
  <si>
    <t>5ο ΔΗΜΟΤΙΚΟ ΣΧΟΛΕΙΟ ΑΙΓΙΟΥ</t>
  </si>
  <si>
    <t>ΘΕΟΔΩΡΟΠΟΥΛΟΣ</t>
  </si>
  <si>
    <t>ΘΕΟΦΙΛΑΤΟΥ</t>
  </si>
  <si>
    <t>ΧΡΙΣΤΙΝΑ</t>
  </si>
  <si>
    <t>ΓΕΡΑΣΙΜΟΚΩΣΤΑΣ</t>
  </si>
  <si>
    <t>Κ.Π.</t>
  </si>
  <si>
    <t>1ο Δ. ΣΧ. ΟΒΡΥΑΣ</t>
  </si>
  <si>
    <t>ΚΑΚΑΔΙΑΡΗΣ</t>
  </si>
  <si>
    <t>Δ. ΣΧ. ΑΒΥΘΟΥ</t>
  </si>
  <si>
    <t>ΚΑΡΑΜΠΟΥΛΗΣ</t>
  </si>
  <si>
    <t>ΔΗΜΟΤΙΚΟ ΣΧΟΛΕΙΟ ΕΛΑΙΩΝΑ ΑΙΓΙΑΛΕΙΑΣ</t>
  </si>
  <si>
    <t>42ο Δ. ΣΧ. ΠΑΤΡΩΝ</t>
  </si>
  <si>
    <t>ΚΑΡΝΑΤΣΟΥ</t>
  </si>
  <si>
    <t>ΠΑΝΑΓΙΩΤΑ</t>
  </si>
  <si>
    <t>ΚΑΤΣΙΚΗΣ</t>
  </si>
  <si>
    <t>ΔΗΜΟΤΙΚΟ ΣΧΟΛΕΙΟ ΑΝΩ ΚΑΣΤΡΙΤΣΙΟΥ</t>
  </si>
  <si>
    <t>ΚΙΜΟΓΛΟΥ</t>
  </si>
  <si>
    <t>ΔΗΜΟΤΙΚΟ ΣΧΟΛΕΙΟ ΣΚΙΑΔΑ</t>
  </si>
  <si>
    <t>Δ. ΣΧ. ΛΑΚΚΟΠΕΤΡΑΣ</t>
  </si>
  <si>
    <t>ΚΙΟΡΠΕΛΙΔΟΥ</t>
  </si>
  <si>
    <t>ΠΗΝΕΛΟΠΗ</t>
  </si>
  <si>
    <t>10ο ΔΗΜΟΤΙΚΟ ΣΧΟΛΕΙΟ ΠΑΤΡΩΝ - ΔΙΑΚΙΔΕΙΟ</t>
  </si>
  <si>
    <t>ΚΟΖΙΩΡΗ</t>
  </si>
  <si>
    <t>3ο ΔΗΜΟΤΙΚΟ ΣΧΟΛΕΙΟ ΚΑΤΩ ΑΧΑΪΑΣ</t>
  </si>
  <si>
    <t>ΚΟΛΟΒΟΣ</t>
  </si>
  <si>
    <t>ΔΗΜΟΤΙΚΟ ΣΧΟΛΕΙΟ ΠΗΓΑΔΙΩΝ</t>
  </si>
  <si>
    <t>ΚΟΛΥΠΕΡΑ</t>
  </si>
  <si>
    <t>ΕΥΔΟΞΙΑ</t>
  </si>
  <si>
    <t>ΕΥΘΥΜΙΟΣ</t>
  </si>
  <si>
    <t>ΔΗΜΟΤΙΚΟ ΣΧΟΛΕΙΟ ΡΙΟΛΟΥ</t>
  </si>
  <si>
    <t>2ο Δ. ΣΧ. ΟΒΡΥΑΣ</t>
  </si>
  <si>
    <t>ΚΟΛΥΠΕΡΑΣ</t>
  </si>
  <si>
    <t>ΔΗΜΟΤΙΚΟ ΣΧΟΛΕΙΟ ΕΛΙΚΗΣ</t>
  </si>
  <si>
    <t>Δ. ΣΧ. ΔΙΑΚΟΠΤΟΥ</t>
  </si>
  <si>
    <t>ΚΟΤΣΙΦΑΚΗ</t>
  </si>
  <si>
    <t>ΔΗΜΟΤΙΚΟ ΣΧΟΛΕΙΟ ΣΑΛΜΕΝΙΚΟΥ</t>
  </si>
  <si>
    <t>ΚΟΥΒΕΛΗ</t>
  </si>
  <si>
    <t>ΕΥΘΥΜΙΑ</t>
  </si>
  <si>
    <t>ΔΗΜΟΤΙΚΟ ΣΧΟΛΕΙΟ ΚΑΜΑΡΩΝ ΑΙΓΙΑΛΕΙΑΣ</t>
  </si>
  <si>
    <t>ΚΟΥΚΛΗ</t>
  </si>
  <si>
    <t>Δ. ΣΧ. ΣΕΛΛΩΝ</t>
  </si>
  <si>
    <t>ΚΟΥΤΡΟΥΜΑΝΗ</t>
  </si>
  <si>
    <t>33ο ΔΗΜΟΤΙΚΟ ΣΧΟΛΕΙΟ ΠΑΤΡΩΝ</t>
  </si>
  <si>
    <t>7ο Δ. ΣΧ. ΠΑΤΡΩΝ</t>
  </si>
  <si>
    <t>ΚΟΥΤΣΟΣΠΥΡΟΥ</t>
  </si>
  <si>
    <t>ΚΩΣΤΑΓΙΑΝΝΑΚΟΠΟΥΛΟΥ</t>
  </si>
  <si>
    <t>2ο ΔΗΜΟΤΙΚΟ ΣΧΟΛΕΙΟ ΠΑΤΡΩΝ - ΣΤΡΟΥΜΠΕΙΟ</t>
  </si>
  <si>
    <t>ΚΩΣΤΕΛΟΣ</t>
  </si>
  <si>
    <t>ΑΝΤΩΝΙΟΣ</t>
  </si>
  <si>
    <t>ΠΑΡΑΣΧΟΣ</t>
  </si>
  <si>
    <t>2/Θ ΔΗΜΟΤΙΚΟ ΣΧΟΛΕΙΟ ΦΡΑΓΚΑ</t>
  </si>
  <si>
    <t>Δ. ΣΧ. ΙΣΩΜΑΤΟΣ</t>
  </si>
  <si>
    <t>ΔΗΜΟΤΙΚΟ ΣΧΟΛΕΙΟ ΚΑΡΕΪΚΩΝ</t>
  </si>
  <si>
    <t>ΚΩΤΣΙΝΗΣ</t>
  </si>
  <si>
    <t>33ο Δ. ΣΧ. ΠΑΤΡΩΝ</t>
  </si>
  <si>
    <t>ΛΑΖΑΡΑΚΗ</t>
  </si>
  <si>
    <t>ΤΡΙΑΝΤΑΦΥΛΛΙΑ</t>
  </si>
  <si>
    <t>ΔΗΜΟΤΙΚΟ ΣΧΟΛΕΙΟ ΑΙΓΕΙΡΑΣ</t>
  </si>
  <si>
    <t>ΛΑΛΛΟΥ</t>
  </si>
  <si>
    <t>ΚΩΝΣΤΑΝΤΙΝΙΑ</t>
  </si>
  <si>
    <t>ΔΗΜΟΤΙΚΟ ΣΧΟΛΕΙΟ ΛΑΠΠΑ</t>
  </si>
  <si>
    <t>32ο Δ. ΣΧ. ΠΑΤΡΩΝ</t>
  </si>
  <si>
    <t>ΛΑΜΠΡΑΚΑΚΗ</t>
  </si>
  <si>
    <t>ΧΡΗΣΤΟΣ</t>
  </si>
  <si>
    <t>10ο ΔΗΜΟΤΙΚΟ ΣΧΟΛΕΙΟ ΑΙΓΙΟΥ</t>
  </si>
  <si>
    <t>19ο Δ. ΣΧ. ΠΑΤΡΩΝ</t>
  </si>
  <si>
    <t>ΛΑΜΠΡΟΠΟΥΛΟΥ</t>
  </si>
  <si>
    <t>ΛΑΜΠΡΟΣ</t>
  </si>
  <si>
    <t>39ο Δ. ΣΧ. ΠΑΤΡΩΝ</t>
  </si>
  <si>
    <t>ΛΑΟΥΡΔΕΚΗ</t>
  </si>
  <si>
    <t>ΑΣΠΑΣΙΑ</t>
  </si>
  <si>
    <t>64ο Δ.ΣΧ. ΠΑΤΡΩΝ</t>
  </si>
  <si>
    <t>ΛΑΤΣΗ</t>
  </si>
  <si>
    <t>ΛΕΚΚΟΥ</t>
  </si>
  <si>
    <t>ΔΡΟΣΟΣ</t>
  </si>
  <si>
    <t>ΔΗΜΟΤΙΚΟ ΣΧΟΛΕΙΟ ΕΡΥΜΑΝΘΕΙΑΣ</t>
  </si>
  <si>
    <t>ΜΑΝΙΑΤΗ</t>
  </si>
  <si>
    <t>ΑΡΓΥΡΩ</t>
  </si>
  <si>
    <t>ΔΗΜΟΤΙΚΟ ΣΧΟΛΕΙΟ ΡΙΟΥ</t>
  </si>
  <si>
    <t>16ο Δ. ΣΧ. ΠΑΤΡΩΝ</t>
  </si>
  <si>
    <t>ΜΑΡΟΥΔΑ</t>
  </si>
  <si>
    <t>ΑΓΓΕΛΙΚΗ</t>
  </si>
  <si>
    <t>ΚΩΝ</t>
  </si>
  <si>
    <t>ΜΑΤΗΣ</t>
  </si>
  <si>
    <t>21ο Δ. ΣΧ. ΠΑΤΡΩΝ</t>
  </si>
  <si>
    <t>ΜΗΤΤΟΥ</t>
  </si>
  <si>
    <t>ΤΡΥΦΩΝ</t>
  </si>
  <si>
    <t>ΜΟΥΡΤΑ</t>
  </si>
  <si>
    <t>ΑΛΕΞΙΟΣ</t>
  </si>
  <si>
    <t>Δ. ΣΧ. ΜΙΝΤΙΛΟΓΛΙΟΥ</t>
  </si>
  <si>
    <t>ΜΠΟΥΡΜΠΟΥ</t>
  </si>
  <si>
    <t>ΕΛΕΥΘΕΡΙ</t>
  </si>
  <si>
    <t>ΔΗΜΟΤΙΚΟ ΣΧΟΛΕΙΟ ΣΑΓΕΪΚΩΝ</t>
  </si>
  <si>
    <t>ΜΠΟΥΧΑΓΙΕΡ</t>
  </si>
  <si>
    <t>ΑΣΗΜΙΝΑ</t>
  </si>
  <si>
    <t>ΑΡΙΣΤΕΙΔΗΣ</t>
  </si>
  <si>
    <t>ΔΗΜΟΤΙΚΟ ΣΧΟΛΕΙΟ ΣΕΛΛΩΝ</t>
  </si>
  <si>
    <t>24ο Δ. ΣΧ. ΠΑΤΡΩΝ</t>
  </si>
  <si>
    <t>ΜΥΡΟΥ</t>
  </si>
  <si>
    <t>ΜΕΝΕΛΑΟΣ</t>
  </si>
  <si>
    <t>16ο ΔΗΜΟΤΙΚΟ ΣΧΟΛΕΙΟ ΠΑΤΡΩΝ - ΚΩΣΤΗΣ ΠΑΛΑΜΑΣ</t>
  </si>
  <si>
    <t>ΝΑΤΣΙΟΥ</t>
  </si>
  <si>
    <t>ΕΥΑΓΓΕΛΙΑ</t>
  </si>
  <si>
    <t>ΑΘΑΝΑΣΙΟΣ</t>
  </si>
  <si>
    <t>43ο ΔΗΜΟΤΙΚΟ ΣΧΟΛΕΙΟ ΠΑΤΡΩΝ</t>
  </si>
  <si>
    <t>ΠΑΤΡΕΩΝ</t>
  </si>
  <si>
    <t>ΝΙΚΑ</t>
  </si>
  <si>
    <t>ΣΤΕΛΛΑ</t>
  </si>
  <si>
    <t>1ο ΔΗΜΟΤΙΚΟ ΣΧΟΛΕΙΟ ΟΒΡΥΑΣ</t>
  </si>
  <si>
    <t>ΝΙΚΟΛΑΚΟΠΟΥΛΟΥ</t>
  </si>
  <si>
    <t>ΑΝΘΗ</t>
  </si>
  <si>
    <t>ΣΤΕΦΑΝΟΣ</t>
  </si>
  <si>
    <t>22ο Δ. ΣΧ. ΠΑΤΡΩΝ</t>
  </si>
  <si>
    <t>ΝΤΕΛΒΑ</t>
  </si>
  <si>
    <t>ΘΕΜΙΣΤΟΚΛΗΣ</t>
  </si>
  <si>
    <t>ΔΗΜΟΤΙΚΟ ΣΧΟΛΕΙΟ ΒΑΣΙΛΙΚΟΥ ΑΧΑΪΑΣ</t>
  </si>
  <si>
    <t>ΟΙΚΟΝΟΜΟΠΟΥΛΟΥ</t>
  </si>
  <si>
    <t>ΟΙΚΟΝΟΜΟΥ</t>
  </si>
  <si>
    <t>ΣΕΡΑΦΕΙΜ</t>
  </si>
  <si>
    <t>1ο ΔΗΜΟΤΙΚΟ ΣΧΟΛΕΙΟ ΑΚΡΑΤΑΣ</t>
  </si>
  <si>
    <t>ΠΑΛΑΣΚΩΝΗ</t>
  </si>
  <si>
    <t>62ο ΔΗΜΟΤΙΚΟ ΣΧΟΛΕΙΟ ΠΑΤΡΑΣ</t>
  </si>
  <si>
    <t>48ο Δ. ΣΧ. ΠΑΤΡΩΝ</t>
  </si>
  <si>
    <t>ΠΑΛΟΥΚΟΥ</t>
  </si>
  <si>
    <t>52ο ΔΗΜΟΤΙΚΟ ΣΧΟΛΕΙΟ ΠΑΤΡΩΝ</t>
  </si>
  <si>
    <t>ΠΑΝΑΓΟΠΟΥΛΟΥ</t>
  </si>
  <si>
    <t>ΕΥΑΝΘΙΑ</t>
  </si>
  <si>
    <t>6ο Δ. ΣΧ. ΑΙΓΙΟΥ</t>
  </si>
  <si>
    <t>ΠΑΠΑΓΕΩΡΓΙΟΥ</t>
  </si>
  <si>
    <t>Δ. ΣΧ. ΛΑΠΠΑ</t>
  </si>
  <si>
    <t>ΠΑΠΑΝΑΓΟΠΟΥΛΟΥ</t>
  </si>
  <si>
    <t>ΠΑΠΑΣΑΒΒΑ</t>
  </si>
  <si>
    <t>ΔΗΜΟΤΙΚΟ ΣΧΟΛΕΙΟ ΨΑΘΟΠΥΡΓΟΥ</t>
  </si>
  <si>
    <t>ΠΑΠΑΣΗΜΑΚΟΠΟΥΛΟΥ</t>
  </si>
  <si>
    <t>ΠΕΡΙΚΛΗΣ</t>
  </si>
  <si>
    <t>ΔΗΜΟΤΙΚΟ ΣΧΟΛΕΙΟ ΚΑΤΩ ΚΑΣΤΡΙΤΣΙΟΥ</t>
  </si>
  <si>
    <t>ΠΕΣΛΗ</t>
  </si>
  <si>
    <t>ΧΑΡΙΤΙΝΗ</t>
  </si>
  <si>
    <t>56ο Δ. ΣΧ. ΠΑΤΡΩΝ</t>
  </si>
  <si>
    <t>ΠΕΤΡΟΠΟΥΛΟΥ</t>
  </si>
  <si>
    <t>ΕΥΓΕΝΙΑ</t>
  </si>
  <si>
    <t>ΠΕΤΤΑ</t>
  </si>
  <si>
    <t>ΖΩΗ</t>
  </si>
  <si>
    <t>ΡΕΓΚΟΥΤΑ</t>
  </si>
  <si>
    <t>ΕΡΥΜΑΝΘΟΥ</t>
  </si>
  <si>
    <t>ΣΑΚΚΟΣ</t>
  </si>
  <si>
    <t>ΣΠΗΛΙΟΣ</t>
  </si>
  <si>
    <t>ΣΑΡΑΦΟΠΟΥΛΟΥ</t>
  </si>
  <si>
    <t>ΧΑΡΙΚΛΕΙΑ</t>
  </si>
  <si>
    <t>ΣΙΝΟΥ</t>
  </si>
  <si>
    <t>61ο Δ. ΣΧ. ΠΑΤΡΩΝ</t>
  </si>
  <si>
    <t>ΣΟΥΛΙΩΤΗ</t>
  </si>
  <si>
    <t>ΣΤΑΘΟΠΟΥΛΟΥ</t>
  </si>
  <si>
    <t>42ο ΔΗΜΟΤΙΚΟ ΣΧΟΛΕΙΟ ΠΑΤΡΩΝ</t>
  </si>
  <si>
    <t>ΣΤΑΜΑΤΟΠΟΥΛΟΥ</t>
  </si>
  <si>
    <t>ΔΗΜΟΤΙΚΟ ΣΧΟΛΕΙΟ 4 ΑΓΛΑΪΑ ΚΟΝΤΗ - ΕΛΕΝΗ ΧΑΜΨΑ</t>
  </si>
  <si>
    <t>ΔΗΜΟΤΙΚΟ ΣΧΟΛΕΙΟ ΚΑΛΑΒΡΥΤΩΝ ΑΓΛΑΪΑ ΚΟΝΤΗ - ΕΛΕΝΗ ΧΑΜΨΑ</t>
  </si>
  <si>
    <t>ΣΤΑΥΡΟΠΟΥΛΟΥ</t>
  </si>
  <si>
    <t>2ο Δ. ΣΧ. ΑΙΓΙΟΥ</t>
  </si>
  <si>
    <t>ΣΤΑΦΙΔΑ</t>
  </si>
  <si>
    <t>ΕΥΡΥΒΙΑΔ</t>
  </si>
  <si>
    <t>14ο ΔΗΜΟΤΙΚΟ ΣΧΟΛΕΙΟ ΠΑΤΡΩΝ</t>
  </si>
  <si>
    <t>Δ. ΣΧ. ΜΙΧΟΪΟΥ</t>
  </si>
  <si>
    <t>ΣΩΡΡΑΣ</t>
  </si>
  <si>
    <t>ΣΩΤΗΡΟΠΟΥΛΟΥ</t>
  </si>
  <si>
    <t>ΜΑΡΓΑΡΙΤΑ</t>
  </si>
  <si>
    <t>4ο Δ. ΣΧ. ΑΙΓΙΟΥ</t>
  </si>
  <si>
    <t>ΤΑΣΙΟΠΟΥΛΟΥ</t>
  </si>
  <si>
    <t>3ο ΔΗΜΟΤΙΚΟ ΣΧΟΛΕΙΟ ΠΑΡΑΛΙΑΣ ΠΑΤΡΩΝ</t>
  </si>
  <si>
    <t>45ο Δ. ΣΧ. ΠΑΤΡΩΝ</t>
  </si>
  <si>
    <t>ΤΖΟΥΝΟΠΟΥΛΟΥ</t>
  </si>
  <si>
    <t>ΗΡΑΚΛΙΤΣΑ</t>
  </si>
  <si>
    <t>36ο Δ.Σ. ΠΑΤΡΩΝ</t>
  </si>
  <si>
    <t>3ο Δ. ΣΧ. ΠΑΡΑΛΙΑΣ</t>
  </si>
  <si>
    <t>ΤΡΙΒΟΥΡΕΑ</t>
  </si>
  <si>
    <t>ΑΝΑΣΤΑΣΙΟΣ</t>
  </si>
  <si>
    <t>ΔΗΜΟΤΙΚΟ ΣΧΟΛΕΙΟ ΙΣΩΜΑΤΟΣ</t>
  </si>
  <si>
    <t>Δ. ΣΧ. ΛΟΥΣΙΚΩΝ</t>
  </si>
  <si>
    <t>ΤΡΙΓΚΑ</t>
  </si>
  <si>
    <t>ΔΗΜΟΤΙΚΟ ΣΧΟΛΕΙΟ ΛΑΚΚΟΠΕΤΡΑΣ</t>
  </si>
  <si>
    <t>ΤΣΑΠΙΚΟΥΝΗΣ</t>
  </si>
  <si>
    <t>ΔΗΜΟΤΙΚΟ ΣΧΟΛΕΙΟ ΧΑΪΚΑΛΙΟΥ</t>
  </si>
  <si>
    <t>Δ. ΣΧ. ΑΡΛΑΣ</t>
  </si>
  <si>
    <t>ΤΣΑΡΟΥΧΗ</t>
  </si>
  <si>
    <t>6ο ΔΗΜΟΤΙΚΟ ΣΧΟΛΕΙΟ ΠΑΤΡΩΝ</t>
  </si>
  <si>
    <t>ΤΣΙΚΑ</t>
  </si>
  <si>
    <t>61ο ΔΗΜΟΤΙΚΟ ΣΧΟΛΕΙΟ ΠΑΤΡΩΝ</t>
  </si>
  <si>
    <t>Δ. ΣΧ. ΨΑΘΟΠΟΥΡΓΟΥ</t>
  </si>
  <si>
    <t>ΤΣΟΥΛΟΥ</t>
  </si>
  <si>
    <t>ΜΑΣΙΓΓΑ</t>
  </si>
  <si>
    <t>ΔΗΜΟΤΙΚΟ ΣΧΟΛΕΙΟ ΔΕΜΕΝΙΚΩΝ</t>
  </si>
  <si>
    <t>12ο Δ. ΣΧ. ΠΑΤΡΩΝ</t>
  </si>
  <si>
    <t>ΦΡΑΝΤΖΗ</t>
  </si>
  <si>
    <t>7ο ΔΗΜΟΤΙΚΟ ΣΧΟΛΕΙΟ ΠΑΤΡΑΣ</t>
  </si>
  <si>
    <t>ΦΩΤΑΚΟΠΟΥΛΟΥ</t>
  </si>
  <si>
    <t>ΔΗΜΗΤΡΑ</t>
  </si>
  <si>
    <t>ΣΠΥΡΟΣ</t>
  </si>
  <si>
    <t>6ο Δ. ΣΧ. ΠΑΤΡΩΝ</t>
  </si>
  <si>
    <t>ΦΩΤΟΠΟΥΛΟΥ</t>
  </si>
  <si>
    <t>ΑΙΡΕΤΟΣ ΟΤΑ</t>
  </si>
  <si>
    <t>Δ. ΣΧ. ΔΕΜΕΝΙΚΩΝ</t>
  </si>
  <si>
    <t>ΦΩΤΙΟΣ</t>
  </si>
  <si>
    <t>ΔΗΜΟΤΙΚΟ ΣΧΟΛΕΙΟ ΔΙΑΚΟΠΤΟΥ</t>
  </si>
  <si>
    <t>Δ. ΣΧ. ΠΑΟΣ</t>
  </si>
  <si>
    <t>ΧΑΛΚΙΟΠΟΥΛΟΥ</t>
  </si>
  <si>
    <t>ΔΗΜΟΤΙΚΟ ΣΧΟΛΕΙΟ ΡΟΔΟΔΑΦΝΗΣ</t>
  </si>
  <si>
    <t>ΧΑΤΖΗΣΤΡΑΤΗ</t>
  </si>
  <si>
    <t>43ο Δ. ΣΧ. ΠΑΤΡΩΝ</t>
  </si>
  <si>
    <t>ΧΗΝΟΥ</t>
  </si>
  <si>
    <t>ΕΥΤΥΧΙΑ</t>
  </si>
  <si>
    <t>ΧΡΟΝΟΠΟΥΛΟΥ</t>
  </si>
  <si>
    <t>ΚΑΛΛΙΟΠΗ</t>
  </si>
  <si>
    <t>Κ. Π.</t>
  </si>
  <si>
    <t>28/9-9-2020</t>
  </si>
  <si>
    <t>Δ. ΣΧ. ΛΕΟΝΤΙΟΥ</t>
  </si>
  <si>
    <t>ΜΑΡΑΓΚΟΥ</t>
  </si>
  <si>
    <t>ΠΕΤΡΟΣ</t>
  </si>
  <si>
    <t>ιωαννης</t>
  </si>
  <si>
    <t>ΑΛΕΞΑΝΔΡΟΣ</t>
  </si>
  <si>
    <t>ΣΤΑΥΡΟΣ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</si>
</sst>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 wrapText="1"/>
    </xf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2" xfId="0" applyFont="1" applyBorder="1"/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NumberFormat="1" applyFont="1" applyBorder="1"/>
    <xf numFmtId="0" fontId="3" fillId="0" borderId="1" xfId="0" applyNumberFormat="1" applyFont="1" applyBorder="1"/>
    <xf numFmtId="0" fontId="0" fillId="0" borderId="3" xfId="0" applyNumberFormat="1" applyFont="1" applyBorder="1"/>
    <xf numFmtId="0" fontId="0" fillId="3" borderId="0" xfId="0" applyFill="1"/>
    <xf numFmtId="0" fontId="0" fillId="0" borderId="1" xfId="0" applyFont="1" applyFill="1" applyBorder="1" applyAlignment="1">
      <alignment vertical="top" wrapText="1"/>
    </xf>
    <xf numFmtId="0" fontId="0" fillId="0" borderId="2" xfId="0" applyFill="1" applyBorder="1"/>
    <xf numFmtId="0" fontId="3" fillId="4" borderId="4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right" wrapText="1"/>
    </xf>
    <xf numFmtId="3" fontId="3" fillId="4" borderId="5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 applyAlignment="1">
      <alignment horizontal="right" wrapText="1"/>
    </xf>
    <xf numFmtId="164" fontId="3" fillId="0" borderId="6" xfId="0" applyNumberFormat="1" applyFont="1" applyFill="1" applyBorder="1" applyAlignment="1">
      <alignment horizontal="right" wrapText="1"/>
    </xf>
    <xf numFmtId="0" fontId="0" fillId="3" borderId="1" xfId="0" applyFont="1" applyFill="1" applyBorder="1"/>
    <xf numFmtId="0" fontId="0" fillId="3" borderId="1" xfId="0" applyNumberFormat="1" applyFont="1" applyFill="1" applyBorder="1"/>
    <xf numFmtId="0" fontId="0" fillId="3" borderId="2" xfId="0" applyFont="1" applyFill="1" applyBorder="1"/>
    <xf numFmtId="0" fontId="3" fillId="3" borderId="1" xfId="0" applyNumberFormat="1" applyFont="1" applyFill="1" applyBorder="1"/>
    <xf numFmtId="0" fontId="0" fillId="3" borderId="3" xfId="0" applyNumberFormat="1" applyFont="1" applyFill="1" applyBorder="1"/>
    <xf numFmtId="0" fontId="3" fillId="3" borderId="4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3" borderId="1" xfId="0" applyFill="1" applyBorder="1"/>
    <xf numFmtId="0" fontId="0" fillId="0" borderId="1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3" fontId="3" fillId="2" borderId="8" xfId="0" applyNumberFormat="1" applyFont="1" applyFill="1" applyBorder="1" applyAlignment="1">
      <alignment horizontal="right" wrapText="1"/>
    </xf>
    <xf numFmtId="164" fontId="3" fillId="2" borderId="9" xfId="0" applyNumberFormat="1" applyFont="1" applyFill="1" applyBorder="1" applyAlignment="1">
      <alignment horizontal="right" wrapText="1"/>
    </xf>
    <xf numFmtId="0" fontId="0" fillId="0" borderId="1" xfId="0" applyNumberFormat="1" applyFill="1" applyBorder="1"/>
    <xf numFmtId="0" fontId="0" fillId="4" borderId="0" xfId="0" applyFill="1"/>
    <xf numFmtId="0" fontId="0" fillId="0" borderId="0" xfId="0" applyNumberFormat="1"/>
    <xf numFmtId="0" fontId="0" fillId="0" borderId="0" xfId="0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Font="1" applyAlignment="1"/>
    <xf numFmtId="0" fontId="1" fillId="0" borderId="1" xfId="0" applyNumberFormat="1" applyFont="1" applyBorder="1"/>
    <xf numFmtId="0" fontId="0" fillId="0" borderId="2" xfId="0" applyBorder="1"/>
    <xf numFmtId="0" fontId="0" fillId="3" borderId="2" xfId="0" applyFill="1" applyBorder="1"/>
    <xf numFmtId="0" fontId="1" fillId="0" borderId="1" xfId="0" applyFont="1" applyFill="1" applyBorder="1" applyAlignment="1">
      <alignment wrapText="1"/>
    </xf>
    <xf numFmtId="0" fontId="0" fillId="0" borderId="3" xfId="0" applyFont="1" applyBorder="1"/>
    <xf numFmtId="0" fontId="3" fillId="2" borderId="0" xfId="0" applyFont="1" applyFill="1" applyAlignment="1">
      <alignment horizontal="right" wrapText="1"/>
    </xf>
    <xf numFmtId="0" fontId="0" fillId="4" borderId="1" xfId="0" applyFont="1" applyFill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3" fontId="3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0" fontId="0" fillId="0" borderId="6" xfId="0" applyFont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ER%20format/Downloads/&#932;&#927;&#928;&#927;&#920;&#917;&#932;&#919;&#931;&#917;&#921;&#931;%20&#928;&#917;7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mateia4/AppData/Local/Microsoft/Windows/Temporary%20Internet%20Files/Content.Outlook/Q479KBN1/&#932;&#927;&#928;&#927;&#920;&#917;&#932;&#919;&#931;&#917;&#921;&#931;%20&#928;&#917;7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ΑΤΡΑ"/>
      <sheetName val="υπεραριθμοι"/>
      <sheetName val="ΑΙΓΙΟ"/>
      <sheetName val="ΔΤ. ΑΧΑΪΑ"/>
      <sheetName val="ΚΑΛΑΒΡΥΤΑ"/>
    </sheetNames>
    <sheetDataSet>
      <sheetData sheetId="0"/>
      <sheetData sheetId="1">
        <row r="2">
          <cell r="C2" t="str">
            <v>ΑΜ</v>
          </cell>
        </row>
        <row r="3">
          <cell r="C3">
            <v>702141</v>
          </cell>
        </row>
        <row r="4">
          <cell r="C4">
            <v>620950</v>
          </cell>
        </row>
        <row r="5">
          <cell r="C5">
            <v>617999</v>
          </cell>
        </row>
        <row r="6">
          <cell r="C6">
            <v>610129</v>
          </cell>
        </row>
        <row r="7">
          <cell r="C7">
            <v>605390</v>
          </cell>
        </row>
        <row r="8">
          <cell r="C8">
            <v>575872</v>
          </cell>
        </row>
        <row r="9">
          <cell r="C9">
            <v>617682</v>
          </cell>
        </row>
        <row r="10">
          <cell r="C10">
            <v>613323</v>
          </cell>
        </row>
        <row r="11">
          <cell r="C11">
            <v>618174</v>
          </cell>
        </row>
        <row r="12">
          <cell r="C12">
            <v>618364</v>
          </cell>
        </row>
        <row r="13">
          <cell r="C13">
            <v>593287</v>
          </cell>
        </row>
        <row r="14">
          <cell r="C14">
            <v>613035</v>
          </cell>
        </row>
        <row r="15">
          <cell r="C15">
            <v>602390</v>
          </cell>
        </row>
        <row r="16">
          <cell r="C16">
            <v>614298</v>
          </cell>
        </row>
        <row r="17">
          <cell r="C17">
            <v>613373</v>
          </cell>
        </row>
        <row r="18">
          <cell r="C18">
            <v>607236</v>
          </cell>
        </row>
        <row r="19">
          <cell r="C19">
            <v>702218</v>
          </cell>
        </row>
        <row r="20">
          <cell r="C20">
            <v>610690</v>
          </cell>
        </row>
        <row r="21">
          <cell r="C21">
            <v>621830</v>
          </cell>
        </row>
        <row r="22">
          <cell r="C22">
            <v>621176</v>
          </cell>
        </row>
        <row r="23">
          <cell r="C23">
            <v>617574</v>
          </cell>
        </row>
        <row r="24">
          <cell r="C24">
            <v>567156</v>
          </cell>
        </row>
        <row r="25">
          <cell r="C25">
            <v>701660</v>
          </cell>
        </row>
        <row r="26">
          <cell r="C26">
            <v>618060</v>
          </cell>
        </row>
        <row r="27">
          <cell r="C27">
            <v>614595</v>
          </cell>
        </row>
        <row r="28">
          <cell r="C28">
            <v>621560</v>
          </cell>
        </row>
        <row r="29">
          <cell r="C29">
            <v>594272</v>
          </cell>
        </row>
        <row r="30">
          <cell r="C30">
            <v>610730</v>
          </cell>
        </row>
        <row r="31">
          <cell r="C31">
            <v>602233</v>
          </cell>
        </row>
        <row r="32">
          <cell r="C32">
            <v>570398</v>
          </cell>
        </row>
        <row r="33">
          <cell r="C33">
            <v>607281</v>
          </cell>
        </row>
        <row r="34">
          <cell r="C34">
            <v>621293</v>
          </cell>
        </row>
        <row r="35">
          <cell r="C35">
            <v>617900</v>
          </cell>
        </row>
        <row r="36">
          <cell r="C36">
            <v>617968</v>
          </cell>
        </row>
        <row r="37">
          <cell r="C37">
            <v>621297</v>
          </cell>
        </row>
        <row r="38">
          <cell r="C38">
            <v>575633</v>
          </cell>
        </row>
        <row r="39">
          <cell r="C39">
            <v>600859</v>
          </cell>
        </row>
        <row r="40">
          <cell r="C40">
            <v>588724</v>
          </cell>
        </row>
        <row r="41">
          <cell r="C41">
            <v>593806</v>
          </cell>
        </row>
        <row r="42">
          <cell r="C42">
            <v>621845</v>
          </cell>
        </row>
        <row r="43">
          <cell r="C43">
            <v>593808</v>
          </cell>
        </row>
        <row r="44">
          <cell r="C44">
            <v>585781</v>
          </cell>
        </row>
        <row r="45">
          <cell r="C45">
            <v>603939</v>
          </cell>
        </row>
        <row r="46">
          <cell r="C46">
            <v>583860</v>
          </cell>
        </row>
        <row r="47">
          <cell r="C47">
            <v>620785</v>
          </cell>
        </row>
        <row r="48">
          <cell r="C48">
            <v>578955</v>
          </cell>
        </row>
        <row r="49">
          <cell r="C49">
            <v>620570</v>
          </cell>
        </row>
        <row r="50">
          <cell r="C50">
            <v>593989</v>
          </cell>
        </row>
        <row r="51">
          <cell r="C51">
            <v>614148</v>
          </cell>
        </row>
        <row r="52">
          <cell r="C52">
            <v>565759</v>
          </cell>
        </row>
        <row r="53">
          <cell r="C53">
            <v>604951</v>
          </cell>
        </row>
        <row r="54">
          <cell r="C54">
            <v>602538</v>
          </cell>
        </row>
        <row r="55">
          <cell r="C55">
            <v>605143</v>
          </cell>
        </row>
        <row r="56">
          <cell r="C56">
            <v>595308</v>
          </cell>
        </row>
        <row r="57">
          <cell r="C57">
            <v>604832</v>
          </cell>
        </row>
        <row r="58">
          <cell r="C58">
            <v>620454</v>
          </cell>
        </row>
        <row r="59">
          <cell r="C59">
            <v>701696</v>
          </cell>
        </row>
        <row r="60">
          <cell r="C60">
            <v>613676</v>
          </cell>
        </row>
        <row r="61">
          <cell r="C61">
            <v>585345</v>
          </cell>
        </row>
        <row r="62">
          <cell r="C62">
            <v>613027</v>
          </cell>
        </row>
        <row r="63">
          <cell r="C63">
            <v>600904</v>
          </cell>
        </row>
        <row r="64">
          <cell r="C64">
            <v>585312</v>
          </cell>
        </row>
        <row r="65">
          <cell r="C65">
            <v>604243</v>
          </cell>
        </row>
        <row r="66">
          <cell r="C66">
            <v>585218</v>
          </cell>
        </row>
        <row r="67">
          <cell r="C67">
            <v>616614</v>
          </cell>
        </row>
        <row r="68">
          <cell r="C68">
            <v>607045</v>
          </cell>
        </row>
        <row r="69">
          <cell r="C69">
            <v>616757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ΠΑΤΡΑ"/>
      <sheetName val="υπεραριθμοι"/>
      <sheetName val="ΑΙΓΙΟ"/>
      <sheetName val="ΔΤ. ΑΧΑΪΑ"/>
      <sheetName val="ΚΑΛΑΒΡΥΤΑ"/>
    </sheetNames>
    <sheetDataSet>
      <sheetData sheetId="0"/>
      <sheetData sheetId="1">
        <row r="2">
          <cell r="C2" t="str">
            <v>ΑΜ</v>
          </cell>
        </row>
        <row r="3">
          <cell r="C3">
            <v>702141</v>
          </cell>
        </row>
        <row r="4">
          <cell r="C4">
            <v>620950</v>
          </cell>
        </row>
        <row r="5">
          <cell r="C5">
            <v>617999</v>
          </cell>
        </row>
        <row r="6">
          <cell r="C6">
            <v>610129</v>
          </cell>
        </row>
        <row r="7">
          <cell r="C7">
            <v>605390</v>
          </cell>
        </row>
        <row r="8">
          <cell r="C8">
            <v>575872</v>
          </cell>
        </row>
        <row r="9">
          <cell r="C9">
            <v>617682</v>
          </cell>
        </row>
        <row r="10">
          <cell r="C10">
            <v>613323</v>
          </cell>
        </row>
        <row r="11">
          <cell r="C11">
            <v>618174</v>
          </cell>
        </row>
        <row r="12">
          <cell r="C12">
            <v>618364</v>
          </cell>
        </row>
        <row r="13">
          <cell r="C13">
            <v>593287</v>
          </cell>
        </row>
        <row r="14">
          <cell r="C14">
            <v>613035</v>
          </cell>
        </row>
        <row r="15">
          <cell r="C15">
            <v>602390</v>
          </cell>
        </row>
        <row r="16">
          <cell r="C16">
            <v>614298</v>
          </cell>
        </row>
        <row r="17">
          <cell r="C17">
            <v>613373</v>
          </cell>
        </row>
        <row r="18">
          <cell r="C18">
            <v>607236</v>
          </cell>
        </row>
        <row r="19">
          <cell r="C19">
            <v>702218</v>
          </cell>
        </row>
        <row r="20">
          <cell r="C20">
            <v>610690</v>
          </cell>
        </row>
        <row r="21">
          <cell r="C21">
            <v>621830</v>
          </cell>
        </row>
        <row r="22">
          <cell r="C22">
            <v>621176</v>
          </cell>
        </row>
        <row r="23">
          <cell r="C23">
            <v>617574</v>
          </cell>
        </row>
        <row r="24">
          <cell r="C24">
            <v>567156</v>
          </cell>
        </row>
        <row r="25">
          <cell r="C25">
            <v>701660</v>
          </cell>
        </row>
        <row r="26">
          <cell r="C26">
            <v>618060</v>
          </cell>
        </row>
        <row r="27">
          <cell r="C27">
            <v>614595</v>
          </cell>
        </row>
        <row r="28">
          <cell r="C28">
            <v>621560</v>
          </cell>
        </row>
        <row r="29">
          <cell r="C29">
            <v>594272</v>
          </cell>
        </row>
        <row r="30">
          <cell r="C30">
            <v>610730</v>
          </cell>
        </row>
        <row r="31">
          <cell r="C31">
            <v>602233</v>
          </cell>
        </row>
        <row r="32">
          <cell r="C32">
            <v>570398</v>
          </cell>
        </row>
        <row r="33">
          <cell r="C33">
            <v>607281</v>
          </cell>
        </row>
        <row r="34">
          <cell r="C34">
            <v>621293</v>
          </cell>
        </row>
        <row r="35">
          <cell r="C35">
            <v>617900</v>
          </cell>
        </row>
        <row r="36">
          <cell r="C36">
            <v>617968</v>
          </cell>
        </row>
        <row r="37">
          <cell r="C37">
            <v>621297</v>
          </cell>
        </row>
        <row r="38">
          <cell r="C38">
            <v>575633</v>
          </cell>
        </row>
        <row r="39">
          <cell r="C39">
            <v>600859</v>
          </cell>
        </row>
        <row r="40">
          <cell r="C40">
            <v>588724</v>
          </cell>
        </row>
        <row r="41">
          <cell r="C41">
            <v>593806</v>
          </cell>
        </row>
        <row r="42">
          <cell r="C42">
            <v>621845</v>
          </cell>
        </row>
        <row r="43">
          <cell r="C43">
            <v>593808</v>
          </cell>
        </row>
        <row r="44">
          <cell r="C44">
            <v>585781</v>
          </cell>
        </row>
        <row r="45">
          <cell r="C45">
            <v>603939</v>
          </cell>
        </row>
        <row r="46">
          <cell r="C46">
            <v>583860</v>
          </cell>
        </row>
        <row r="47">
          <cell r="C47">
            <v>620785</v>
          </cell>
        </row>
        <row r="48">
          <cell r="C48">
            <v>578955</v>
          </cell>
        </row>
        <row r="49">
          <cell r="C49">
            <v>620570</v>
          </cell>
        </row>
        <row r="50">
          <cell r="C50">
            <v>593989</v>
          </cell>
        </row>
        <row r="51">
          <cell r="C51">
            <v>614148</v>
          </cell>
        </row>
        <row r="52">
          <cell r="C52">
            <v>565759</v>
          </cell>
        </row>
        <row r="53">
          <cell r="C53">
            <v>604951</v>
          </cell>
        </row>
        <row r="54">
          <cell r="C54">
            <v>602538</v>
          </cell>
        </row>
        <row r="55">
          <cell r="C55">
            <v>605143</v>
          </cell>
        </row>
        <row r="56">
          <cell r="C56">
            <v>595308</v>
          </cell>
        </row>
        <row r="57">
          <cell r="C57">
            <v>604832</v>
          </cell>
        </row>
        <row r="58">
          <cell r="C58">
            <v>620454</v>
          </cell>
        </row>
        <row r="59">
          <cell r="C59">
            <v>701696</v>
          </cell>
        </row>
        <row r="60">
          <cell r="C60">
            <v>613676</v>
          </cell>
        </row>
        <row r="61">
          <cell r="C61">
            <v>585345</v>
          </cell>
        </row>
        <row r="62">
          <cell r="C62">
            <v>613027</v>
          </cell>
        </row>
        <row r="63">
          <cell r="C63">
            <v>600904</v>
          </cell>
        </row>
        <row r="64">
          <cell r="C64">
            <v>585312</v>
          </cell>
        </row>
        <row r="65">
          <cell r="C65">
            <v>604243</v>
          </cell>
        </row>
        <row r="66">
          <cell r="C66">
            <v>585218</v>
          </cell>
        </row>
        <row r="67">
          <cell r="C67">
            <v>616614</v>
          </cell>
        </row>
        <row r="68">
          <cell r="C68">
            <v>607045</v>
          </cell>
        </row>
        <row r="69">
          <cell r="C69">
            <v>616757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17"/>
  <sheetViews>
    <sheetView tabSelected="1" topLeftCell="A28" workbookViewId="0">
      <selection activeCell="B88" sqref="B1:B1048576"/>
    </sheetView>
  </sheetViews>
  <sheetFormatPr defaultRowHeight="24.95" customHeight="1"/>
  <cols>
    <col min="1" max="1" width="5.85546875" customWidth="1"/>
    <col min="2" max="2" width="19.5703125" style="18" customWidth="1"/>
    <col min="3" max="3" width="14.85546875" customWidth="1"/>
    <col min="4" max="4" width="13.5703125" customWidth="1"/>
    <col min="5" max="5" width="4" hidden="1" customWidth="1"/>
    <col min="6" max="6" width="35.140625" customWidth="1"/>
    <col min="7" max="7" width="12.140625" hidden="1" customWidth="1"/>
    <col min="8" max="9" width="0" hidden="1" customWidth="1"/>
    <col min="10" max="10" width="13" hidden="1" customWidth="1"/>
    <col min="11" max="11" width="14.140625" hidden="1" customWidth="1"/>
    <col min="12" max="12" width="13.7109375" hidden="1" customWidth="1"/>
    <col min="13" max="13" width="13.5703125" style="63" hidden="1" customWidth="1"/>
    <col min="14" max="14" width="14.85546875" hidden="1" customWidth="1"/>
    <col min="15" max="15" width="0" hidden="1" customWidth="1"/>
    <col min="16" max="16" width="14.42578125" hidden="1" customWidth="1"/>
    <col min="17" max="17" width="14.140625" hidden="1" customWidth="1"/>
    <col min="18" max="18" width="15.140625" hidden="1" customWidth="1"/>
    <col min="19" max="19" width="18.28515625" hidden="1" customWidth="1"/>
    <col min="20" max="20" width="15" hidden="1" customWidth="1"/>
    <col min="21" max="21" width="15.28515625" hidden="1" customWidth="1"/>
    <col min="22" max="22" width="15.5703125" hidden="1" customWidth="1"/>
    <col min="23" max="23" width="17.28515625" hidden="1" customWidth="1"/>
    <col min="24" max="24" width="16.140625" hidden="1" customWidth="1"/>
    <col min="25" max="25" width="13.5703125" hidden="1" customWidth="1"/>
    <col min="26" max="26" width="14.7109375" hidden="1" customWidth="1"/>
    <col min="27" max="27" width="12.85546875" hidden="1" customWidth="1"/>
    <col min="28" max="28" width="14.5703125" style="68" hidden="1" customWidth="1"/>
    <col min="29" max="29" width="11" style="63" customWidth="1"/>
    <col min="30" max="30" width="12.7109375" customWidth="1"/>
    <col min="31" max="31" width="11.28515625" customWidth="1"/>
    <col min="32" max="32" width="10.28515625" customWidth="1"/>
    <col min="33" max="33" width="9.85546875" customWidth="1"/>
    <col min="34" max="34" width="16.85546875" customWidth="1"/>
    <col min="35" max="35" width="18.5703125" style="67" hidden="1" customWidth="1"/>
    <col min="36" max="37" width="9.140625" style="67" hidden="1" customWidth="1"/>
    <col min="38" max="38" width="8.5703125" style="67" hidden="1" customWidth="1"/>
    <col min="39" max="39" width="23.28515625" customWidth="1"/>
    <col min="40" max="40" width="10.140625" hidden="1" customWidth="1"/>
    <col min="41" max="41" width="11.85546875" customWidth="1"/>
  </cols>
  <sheetData>
    <row r="1" spans="1:41" s="7" customFormat="1" ht="68.25" customHeight="1" thickBot="1">
      <c r="A1" s="1" t="s">
        <v>0</v>
      </c>
      <c r="B1" s="7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16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3" t="s">
        <v>25</v>
      </c>
      <c r="AB1" s="2" t="s">
        <v>26</v>
      </c>
      <c r="AC1" s="4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5" t="s">
        <v>33</v>
      </c>
      <c r="AJ1" s="5" t="s">
        <v>34</v>
      </c>
      <c r="AK1" s="5" t="s">
        <v>35</v>
      </c>
      <c r="AL1" s="6" t="s">
        <v>36</v>
      </c>
      <c r="AM1" s="1" t="s">
        <v>37</v>
      </c>
      <c r="AN1" s="1" t="s">
        <v>38</v>
      </c>
      <c r="AO1" s="1" t="s">
        <v>38</v>
      </c>
    </row>
    <row r="2" spans="1:41" ht="32.25" customHeight="1" thickBot="1">
      <c r="A2" s="8">
        <v>1</v>
      </c>
      <c r="B2" s="8" t="s">
        <v>39</v>
      </c>
      <c r="C2" s="8" t="s">
        <v>40</v>
      </c>
      <c r="D2" s="8" t="s">
        <v>41</v>
      </c>
      <c r="E2" s="8" t="s">
        <v>42</v>
      </c>
      <c r="F2" s="9" t="s">
        <v>43</v>
      </c>
      <c r="G2" s="8">
        <f>MATCH(H2,[1]υπεραριθμοι!C$2:C$69,0)</f>
        <v>18</v>
      </c>
      <c r="H2" s="8">
        <v>702218</v>
      </c>
      <c r="I2" s="8" t="s">
        <v>44</v>
      </c>
      <c r="J2" s="8">
        <v>11</v>
      </c>
      <c r="K2" s="8">
        <v>7</v>
      </c>
      <c r="L2" s="8">
        <v>13</v>
      </c>
      <c r="M2" s="10">
        <f t="shared" ref="M2:M33" si="0">AL2</f>
        <v>12.375</v>
      </c>
      <c r="N2" s="8">
        <v>4</v>
      </c>
      <c r="O2" s="8">
        <v>19</v>
      </c>
      <c r="P2" s="8">
        <v>4</v>
      </c>
      <c r="Q2" s="8" t="s">
        <v>45</v>
      </c>
      <c r="R2" s="8">
        <v>10</v>
      </c>
      <c r="S2" s="8" t="s">
        <v>45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11">
        <v>0</v>
      </c>
      <c r="AB2" s="12">
        <f t="shared" ref="AB2:AB33" si="1">M2+N2+O2+T2+W2</f>
        <v>35.375</v>
      </c>
      <c r="AC2" s="13">
        <f t="shared" ref="AC2:AC33" si="2">AB2 + IF(Q2="ΠΑΤΡΕΩN",4,0) + IF(S2="ΠΑΤΡΕΩN",10,0)+ IF(Y2="ΠΑΤΡΕΩN",X2,0) + IF(AA2="ΠΑΤΡΕΩN",Z2,0)+ IF(V2="ΠΑΤΡΕΩN",2,0)</f>
        <v>49.375</v>
      </c>
      <c r="AD2" s="8">
        <f t="shared" ref="AD2:AD33" si="3">AB2 + IF(Q2="ΑΙΓΙΑΛΕΙΑΣ",4,0) + IF(S2="ΑΙΓΙΑΛΕΙΑΣ",10,0)+ IF(Y2="ΑΙΓΙΑΛΕΙΑΣ",X2,0) + IF(AA2="ΑΙΓΙΑΛΕΙΑΣ",Z2,0)+ IF(V2="ΑΙΓΙΑΛΕΙΑΣ",2,0)</f>
        <v>35.375</v>
      </c>
      <c r="AE2" s="8">
        <f t="shared" ref="AE2:AE33" si="4">AB2 + IF(Q2="ΔΥΤΙΚΗΣ ΑΧΑΪΑΣ",4,0) + IF(S2="ΔΥΤΙΚΗΣ ΑΧΑΪΑΣ",10,0)+ IF(Y2="ΔΥΤΙΚΗΣ ΑΧΑΪΑΣ",X2,0) + IF(AA2="ΔΥΤΙΚΗΣ ΑΧΑΪΑΣ",Z2,0)+ IF(V2="ΔΥΤΙΚΗΣ ΑΧΑΪΑΣ",2,0)</f>
        <v>35.375</v>
      </c>
      <c r="AF2" s="8">
        <f t="shared" ref="AF2:AF33" si="5">AB2 + IF(Q2="ΕΡΥΜΑΝΘΟΥ",4,0) + IF(S2="ΕΡΥΜΑΝΘΟΥ",10,0)+ IF(Y2="ΕΡΥΜΑΝΘΟΥ",X2,0) + IF(AA2="ΕΡΥΜΑΝΘΟΥ",Z2,0)+ IF(V2="ΕΡΥΜΑΝΘΟΥ",2,0)</f>
        <v>35.375</v>
      </c>
      <c r="AG2" s="8">
        <f t="shared" ref="AG2:AG33" si="6">AB2 + IF(Q2="ΚΑΛΑΒΡΥΤΩΝ",4,0) + IF(S2="ΚΑΛΑΒΡΥΤΩΝ",10,0)+ IF(Y2="ΚΑΛΑΒΡΥΤΩΝ",X2,0) + IF(AA2="ΚΑΛΑΒΡΥΤΩΝ",Z2,0)+ IF(V2="ΚΑΛΑΒΡΥΤΩΝ",2,0)</f>
        <v>35.375</v>
      </c>
      <c r="AH2" s="14" t="s">
        <v>46</v>
      </c>
      <c r="AI2" s="15">
        <f t="shared" ref="AI2:AI33" si="7">J2</f>
        <v>11</v>
      </c>
      <c r="AJ2" s="16">
        <f t="shared" ref="AJ2:AJ33" si="8">IF(L2&gt;14,K2+1,K2)</f>
        <v>7</v>
      </c>
      <c r="AK2" s="17">
        <f t="shared" ref="AK2:AK33" si="9">AI2+AJ2/12</f>
        <v>11.583333333333334</v>
      </c>
      <c r="AL2" s="37">
        <f t="shared" ref="AL2:AL33" si="10">TRUNC((IF(AK2&gt;20,(AK2-20)*2+10+15,(IF(AK2&gt;10,(AK2-10)*1.5+10,AK2*1)))),3)</f>
        <v>12.375</v>
      </c>
      <c r="AM2" s="14" t="s">
        <v>47</v>
      </c>
      <c r="AN2" s="18"/>
      <c r="AO2" s="26" t="s">
        <v>382</v>
      </c>
    </row>
    <row r="3" spans="1:41" ht="33.75" customHeight="1" thickBot="1">
      <c r="A3" s="19">
        <v>2</v>
      </c>
      <c r="B3" s="8" t="s">
        <v>48</v>
      </c>
      <c r="C3" s="8" t="s">
        <v>49</v>
      </c>
      <c r="D3" s="8" t="s">
        <v>50</v>
      </c>
      <c r="E3" s="19" t="s">
        <v>51</v>
      </c>
      <c r="F3" s="19" t="s">
        <v>51</v>
      </c>
      <c r="G3" s="19" t="e">
        <f>MATCH(H3,[1]υπεραριθμοι!C$2:C$69,0)</f>
        <v>#N/A</v>
      </c>
      <c r="H3" s="19">
        <v>588354</v>
      </c>
      <c r="I3" s="14" t="s">
        <v>44</v>
      </c>
      <c r="J3" s="8">
        <v>24</v>
      </c>
      <c r="K3" s="8">
        <v>7</v>
      </c>
      <c r="L3" s="8">
        <v>16</v>
      </c>
      <c r="M3" s="10">
        <f t="shared" si="0"/>
        <v>34.332999999999998</v>
      </c>
      <c r="N3" s="19"/>
      <c r="O3" s="19"/>
      <c r="P3" s="19">
        <v>4</v>
      </c>
      <c r="Q3" s="20" t="s">
        <v>45</v>
      </c>
      <c r="R3" s="19"/>
      <c r="S3" s="19"/>
      <c r="T3" s="19"/>
      <c r="U3" s="19"/>
      <c r="V3" s="19"/>
      <c r="W3" s="19"/>
      <c r="X3" s="19"/>
      <c r="Y3" s="19"/>
      <c r="Z3" s="19"/>
      <c r="AA3" s="21"/>
      <c r="AB3" s="10">
        <f t="shared" si="1"/>
        <v>34.332999999999998</v>
      </c>
      <c r="AC3" s="13">
        <f t="shared" si="2"/>
        <v>38.332999999999998</v>
      </c>
      <c r="AD3" s="8">
        <f t="shared" si="3"/>
        <v>34.332999999999998</v>
      </c>
      <c r="AE3" s="8">
        <f t="shared" si="4"/>
        <v>34.332999999999998</v>
      </c>
      <c r="AF3" s="8">
        <f t="shared" si="5"/>
        <v>34.332999999999998</v>
      </c>
      <c r="AG3" s="8">
        <f t="shared" si="6"/>
        <v>34.332999999999998</v>
      </c>
      <c r="AH3" s="20" t="s">
        <v>52</v>
      </c>
      <c r="AI3" s="22">
        <f t="shared" si="7"/>
        <v>24</v>
      </c>
      <c r="AJ3" s="23">
        <f t="shared" si="8"/>
        <v>8</v>
      </c>
      <c r="AK3" s="24">
        <f t="shared" si="9"/>
        <v>24.666666666666668</v>
      </c>
      <c r="AL3" s="25">
        <f t="shared" si="10"/>
        <v>34.332999999999998</v>
      </c>
      <c r="AM3" s="26" t="s">
        <v>53</v>
      </c>
      <c r="AN3" s="69"/>
      <c r="AO3" s="26" t="s">
        <v>382</v>
      </c>
    </row>
    <row r="4" spans="1:41" ht="24.95" customHeight="1" thickBot="1">
      <c r="A4" s="8">
        <v>3</v>
      </c>
      <c r="B4" s="8" t="s">
        <v>54</v>
      </c>
      <c r="C4" s="19" t="s">
        <v>55</v>
      </c>
      <c r="D4" s="19" t="s">
        <v>56</v>
      </c>
      <c r="E4" s="19" t="s">
        <v>57</v>
      </c>
      <c r="F4" s="9" t="s">
        <v>58</v>
      </c>
      <c r="G4" s="19">
        <f>MATCH(H4,[1]υπεραριθμοι!C$2:C$69,0)</f>
        <v>25</v>
      </c>
      <c r="H4" s="19">
        <v>618060</v>
      </c>
      <c r="I4" s="19" t="s">
        <v>44</v>
      </c>
      <c r="J4" s="19">
        <v>13</v>
      </c>
      <c r="K4" s="19">
        <v>7</v>
      </c>
      <c r="L4" s="19">
        <v>6</v>
      </c>
      <c r="M4" s="27">
        <f t="shared" si="0"/>
        <v>15.375</v>
      </c>
      <c r="N4" s="19">
        <v>0</v>
      </c>
      <c r="O4" s="19">
        <v>0</v>
      </c>
      <c r="P4" s="19">
        <v>4</v>
      </c>
      <c r="Q4" s="19" t="s">
        <v>45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21">
        <v>0</v>
      </c>
      <c r="AB4" s="28">
        <f t="shared" si="1"/>
        <v>15.375</v>
      </c>
      <c r="AC4" s="29">
        <f t="shared" si="2"/>
        <v>19.375</v>
      </c>
      <c r="AD4" s="19">
        <f t="shared" si="3"/>
        <v>15.375</v>
      </c>
      <c r="AE4" s="19">
        <f t="shared" si="4"/>
        <v>15.375</v>
      </c>
      <c r="AF4" s="19">
        <f t="shared" si="5"/>
        <v>15.375</v>
      </c>
      <c r="AG4" s="19">
        <f t="shared" si="6"/>
        <v>15.375</v>
      </c>
      <c r="AH4" s="19" t="s">
        <v>52</v>
      </c>
      <c r="AI4" s="22">
        <f t="shared" si="7"/>
        <v>13</v>
      </c>
      <c r="AJ4" s="23">
        <f t="shared" si="8"/>
        <v>7</v>
      </c>
      <c r="AK4" s="24">
        <f t="shared" si="9"/>
        <v>13.583333333333334</v>
      </c>
      <c r="AL4" s="25">
        <f t="shared" si="10"/>
        <v>15.375</v>
      </c>
      <c r="AM4" s="26" t="s">
        <v>59</v>
      </c>
      <c r="AN4" s="69"/>
      <c r="AO4" s="26" t="s">
        <v>382</v>
      </c>
    </row>
    <row r="5" spans="1:41" ht="24.95" customHeight="1" thickBot="1">
      <c r="A5" s="8">
        <v>4</v>
      </c>
      <c r="B5" s="8" t="s">
        <v>60</v>
      </c>
      <c r="C5" s="19" t="s">
        <v>61</v>
      </c>
      <c r="D5" s="19" t="s">
        <v>62</v>
      </c>
      <c r="E5" s="19" t="s">
        <v>63</v>
      </c>
      <c r="F5" s="19" t="s">
        <v>63</v>
      </c>
      <c r="G5" s="19" t="e">
        <f>MATCH(H5,[1]υπεραριθμοι!C$2:C$69,0)</f>
        <v>#N/A</v>
      </c>
      <c r="H5" s="19">
        <v>595309</v>
      </c>
      <c r="I5" s="19" t="s">
        <v>44</v>
      </c>
      <c r="J5" s="19">
        <v>20</v>
      </c>
      <c r="K5" s="19">
        <v>0</v>
      </c>
      <c r="L5" s="19">
        <v>16</v>
      </c>
      <c r="M5" s="27">
        <f t="shared" si="0"/>
        <v>25.166</v>
      </c>
      <c r="N5" s="19">
        <v>0</v>
      </c>
      <c r="O5" s="19">
        <v>0</v>
      </c>
      <c r="P5" s="19">
        <v>4</v>
      </c>
      <c r="Q5" s="19" t="s">
        <v>45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21">
        <v>0</v>
      </c>
      <c r="AB5" s="28">
        <f t="shared" si="1"/>
        <v>25.166</v>
      </c>
      <c r="AC5" s="29">
        <f t="shared" si="2"/>
        <v>29.166</v>
      </c>
      <c r="AD5" s="19">
        <f t="shared" si="3"/>
        <v>25.166</v>
      </c>
      <c r="AE5" s="19">
        <f t="shared" si="4"/>
        <v>25.166</v>
      </c>
      <c r="AF5" s="19">
        <f t="shared" si="5"/>
        <v>25.166</v>
      </c>
      <c r="AG5" s="19">
        <f t="shared" si="6"/>
        <v>25.166</v>
      </c>
      <c r="AH5" s="19" t="s">
        <v>52</v>
      </c>
      <c r="AI5" s="22">
        <f t="shared" si="7"/>
        <v>20</v>
      </c>
      <c r="AJ5" s="23">
        <f t="shared" si="8"/>
        <v>1</v>
      </c>
      <c r="AK5" s="24">
        <f t="shared" si="9"/>
        <v>20.083333333333332</v>
      </c>
      <c r="AL5" s="25">
        <f t="shared" si="10"/>
        <v>25.166</v>
      </c>
      <c r="AM5" s="26" t="s">
        <v>64</v>
      </c>
      <c r="AN5" s="69"/>
      <c r="AO5" s="26" t="s">
        <v>382</v>
      </c>
    </row>
    <row r="6" spans="1:41" ht="24.95" customHeight="1" thickBot="1">
      <c r="A6" s="19">
        <v>5</v>
      </c>
      <c r="B6" s="8" t="s">
        <v>65</v>
      </c>
      <c r="C6" s="19" t="s">
        <v>66</v>
      </c>
      <c r="D6" s="19" t="s">
        <v>67</v>
      </c>
      <c r="E6" s="19" t="s">
        <v>68</v>
      </c>
      <c r="F6" s="19" t="s">
        <v>68</v>
      </c>
      <c r="G6" s="19" t="e">
        <f>MATCH(H6,[1]υπεραριθμοι!C$2:C$69,0)</f>
        <v>#N/A</v>
      </c>
      <c r="H6" s="19">
        <v>617974</v>
      </c>
      <c r="I6" s="19" t="s">
        <v>44</v>
      </c>
      <c r="J6" s="19">
        <v>13</v>
      </c>
      <c r="K6" s="19">
        <v>7</v>
      </c>
      <c r="L6" s="19">
        <v>7</v>
      </c>
      <c r="M6" s="27">
        <f t="shared" si="0"/>
        <v>15.375</v>
      </c>
      <c r="N6" s="19">
        <v>0</v>
      </c>
      <c r="O6" s="19">
        <v>0</v>
      </c>
      <c r="P6" s="19">
        <v>4</v>
      </c>
      <c r="Q6" s="19" t="s">
        <v>45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21">
        <v>0</v>
      </c>
      <c r="AB6" s="28">
        <f t="shared" si="1"/>
        <v>15.375</v>
      </c>
      <c r="AC6" s="29">
        <f t="shared" si="2"/>
        <v>19.375</v>
      </c>
      <c r="AD6" s="19">
        <f t="shared" si="3"/>
        <v>15.375</v>
      </c>
      <c r="AE6" s="19">
        <f t="shared" si="4"/>
        <v>15.375</v>
      </c>
      <c r="AF6" s="19">
        <f t="shared" si="5"/>
        <v>15.375</v>
      </c>
      <c r="AG6" s="19">
        <f t="shared" si="6"/>
        <v>15.375</v>
      </c>
      <c r="AH6" s="19" t="s">
        <v>52</v>
      </c>
      <c r="AI6" s="22">
        <f t="shared" si="7"/>
        <v>13</v>
      </c>
      <c r="AJ6" s="23">
        <f t="shared" si="8"/>
        <v>7</v>
      </c>
      <c r="AK6" s="24">
        <f t="shared" si="9"/>
        <v>13.583333333333334</v>
      </c>
      <c r="AL6" s="25">
        <f t="shared" si="10"/>
        <v>15.375</v>
      </c>
      <c r="AM6" s="26" t="s">
        <v>59</v>
      </c>
      <c r="AN6" s="69"/>
      <c r="AO6" s="26" t="s">
        <v>382</v>
      </c>
    </row>
    <row r="7" spans="1:41" ht="24.95" customHeight="1" thickBot="1">
      <c r="A7" s="8">
        <v>6</v>
      </c>
      <c r="B7" s="8" t="s">
        <v>69</v>
      </c>
      <c r="C7" s="19" t="s">
        <v>70</v>
      </c>
      <c r="D7" s="19" t="s">
        <v>71</v>
      </c>
      <c r="E7" s="19" t="s">
        <v>72</v>
      </c>
      <c r="F7" s="19" t="s">
        <v>72</v>
      </c>
      <c r="G7" s="19" t="e">
        <f>MATCH(H7,[1]υπεραριθμοι!C$2:C$69,0)</f>
        <v>#N/A</v>
      </c>
      <c r="H7" s="19">
        <v>618015</v>
      </c>
      <c r="I7" s="19" t="s">
        <v>44</v>
      </c>
      <c r="J7" s="19">
        <v>14</v>
      </c>
      <c r="K7" s="19">
        <v>0</v>
      </c>
      <c r="L7" s="19">
        <v>8</v>
      </c>
      <c r="M7" s="27">
        <f t="shared" si="0"/>
        <v>16</v>
      </c>
      <c r="N7" s="19">
        <v>4</v>
      </c>
      <c r="O7" s="19">
        <v>5</v>
      </c>
      <c r="P7" s="19">
        <v>0</v>
      </c>
      <c r="Q7" s="19"/>
      <c r="R7" s="19">
        <v>0</v>
      </c>
      <c r="S7" s="19">
        <v>0</v>
      </c>
      <c r="T7" s="19">
        <v>0</v>
      </c>
      <c r="U7" s="19">
        <v>0</v>
      </c>
      <c r="V7" s="19"/>
      <c r="W7" s="19">
        <v>0</v>
      </c>
      <c r="X7" s="19">
        <v>0</v>
      </c>
      <c r="Y7" s="19"/>
      <c r="Z7" s="19">
        <v>0</v>
      </c>
      <c r="AA7" s="21">
        <v>0</v>
      </c>
      <c r="AB7" s="28">
        <f t="shared" si="1"/>
        <v>25</v>
      </c>
      <c r="AC7" s="29">
        <f t="shared" si="2"/>
        <v>25</v>
      </c>
      <c r="AD7" s="19">
        <f t="shared" si="3"/>
        <v>25</v>
      </c>
      <c r="AE7" s="19">
        <f t="shared" si="4"/>
        <v>25</v>
      </c>
      <c r="AF7" s="19">
        <f t="shared" si="5"/>
        <v>25</v>
      </c>
      <c r="AG7" s="19">
        <f t="shared" si="6"/>
        <v>25</v>
      </c>
      <c r="AH7" s="19" t="s">
        <v>52</v>
      </c>
      <c r="AI7" s="22">
        <f t="shared" si="7"/>
        <v>14</v>
      </c>
      <c r="AJ7" s="23">
        <f t="shared" si="8"/>
        <v>0</v>
      </c>
      <c r="AK7" s="24">
        <f t="shared" si="9"/>
        <v>14</v>
      </c>
      <c r="AL7" s="25">
        <f t="shared" si="10"/>
        <v>16</v>
      </c>
      <c r="AM7" s="26" t="s">
        <v>73</v>
      </c>
      <c r="AN7" s="69"/>
      <c r="AO7" s="26" t="s">
        <v>382</v>
      </c>
    </row>
    <row r="8" spans="1:41" s="18" customFormat="1" ht="24.95" customHeight="1" thickBot="1">
      <c r="A8" s="8">
        <v>7</v>
      </c>
      <c r="B8" s="8" t="s">
        <v>74</v>
      </c>
      <c r="C8" s="19" t="s">
        <v>61</v>
      </c>
      <c r="D8" s="19" t="s">
        <v>75</v>
      </c>
      <c r="E8" s="19" t="s">
        <v>76</v>
      </c>
      <c r="F8" s="19" t="s">
        <v>76</v>
      </c>
      <c r="G8" s="19" t="e">
        <f>MATCH(H8,[1]υπεραριθμοι!C$2:C$69,0)</f>
        <v>#N/A</v>
      </c>
      <c r="H8" s="19">
        <v>618058</v>
      </c>
      <c r="I8" s="19" t="s">
        <v>44</v>
      </c>
      <c r="J8" s="19">
        <v>13</v>
      </c>
      <c r="K8" s="19">
        <v>7</v>
      </c>
      <c r="L8" s="19">
        <v>6</v>
      </c>
      <c r="M8" s="27">
        <f t="shared" si="0"/>
        <v>15.375</v>
      </c>
      <c r="N8" s="19">
        <v>0</v>
      </c>
      <c r="O8" s="19">
        <v>0</v>
      </c>
      <c r="P8" s="19">
        <v>4</v>
      </c>
      <c r="Q8" s="19" t="s">
        <v>45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21">
        <v>0</v>
      </c>
      <c r="AB8" s="28">
        <f t="shared" si="1"/>
        <v>15.375</v>
      </c>
      <c r="AC8" s="29">
        <f t="shared" si="2"/>
        <v>19.375</v>
      </c>
      <c r="AD8" s="19">
        <f t="shared" si="3"/>
        <v>15.375</v>
      </c>
      <c r="AE8" s="19">
        <f t="shared" si="4"/>
        <v>15.375</v>
      </c>
      <c r="AF8" s="19">
        <f t="shared" si="5"/>
        <v>15.375</v>
      </c>
      <c r="AG8" s="19">
        <f t="shared" si="6"/>
        <v>15.375</v>
      </c>
      <c r="AH8" s="19" t="s">
        <v>52</v>
      </c>
      <c r="AI8" s="22">
        <f t="shared" si="7"/>
        <v>13</v>
      </c>
      <c r="AJ8" s="23">
        <f t="shared" si="8"/>
        <v>7</v>
      </c>
      <c r="AK8" s="24">
        <f t="shared" si="9"/>
        <v>13.583333333333334</v>
      </c>
      <c r="AL8" s="25">
        <f t="shared" si="10"/>
        <v>15.375</v>
      </c>
      <c r="AM8" s="26" t="s">
        <v>59</v>
      </c>
      <c r="AN8" s="69"/>
      <c r="AO8" s="26" t="s">
        <v>382</v>
      </c>
    </row>
    <row r="9" spans="1:41" ht="24.95" customHeight="1" thickBot="1">
      <c r="A9" s="19">
        <v>8</v>
      </c>
      <c r="B9" s="8" t="s">
        <v>77</v>
      </c>
      <c r="C9" s="19" t="s">
        <v>78</v>
      </c>
      <c r="D9" s="19" t="s">
        <v>75</v>
      </c>
      <c r="E9" s="19" t="s">
        <v>79</v>
      </c>
      <c r="F9" s="19" t="s">
        <v>79</v>
      </c>
      <c r="G9" s="19" t="e">
        <f>MATCH(H9,[1]υπεραριθμοι!C$2:C$69,0)</f>
        <v>#N/A</v>
      </c>
      <c r="H9" s="19">
        <v>601842</v>
      </c>
      <c r="I9" s="19" t="s">
        <v>44</v>
      </c>
      <c r="J9" s="19">
        <v>17</v>
      </c>
      <c r="K9" s="19">
        <v>4</v>
      </c>
      <c r="L9" s="19">
        <v>25</v>
      </c>
      <c r="M9" s="27">
        <f t="shared" si="0"/>
        <v>21.125</v>
      </c>
      <c r="N9" s="19">
        <v>0</v>
      </c>
      <c r="O9" s="19">
        <v>0</v>
      </c>
      <c r="P9" s="19">
        <v>4</v>
      </c>
      <c r="Q9" s="19" t="s">
        <v>45</v>
      </c>
      <c r="R9" s="19">
        <v>0</v>
      </c>
      <c r="S9" s="19">
        <v>0</v>
      </c>
      <c r="T9" s="19">
        <v>0</v>
      </c>
      <c r="U9" s="19">
        <v>0</v>
      </c>
      <c r="V9" s="19"/>
      <c r="W9" s="19">
        <v>0</v>
      </c>
      <c r="X9" s="19">
        <v>0</v>
      </c>
      <c r="Y9" s="19">
        <v>0</v>
      </c>
      <c r="Z9" s="19">
        <v>0</v>
      </c>
      <c r="AA9" s="21">
        <v>0</v>
      </c>
      <c r="AB9" s="28">
        <f t="shared" si="1"/>
        <v>21.125</v>
      </c>
      <c r="AC9" s="29">
        <f t="shared" si="2"/>
        <v>25.125</v>
      </c>
      <c r="AD9" s="19">
        <f t="shared" si="3"/>
        <v>21.125</v>
      </c>
      <c r="AE9" s="19">
        <f t="shared" si="4"/>
        <v>21.125</v>
      </c>
      <c r="AF9" s="19">
        <f t="shared" si="5"/>
        <v>21.125</v>
      </c>
      <c r="AG9" s="19">
        <f t="shared" si="6"/>
        <v>21.125</v>
      </c>
      <c r="AH9" s="19" t="s">
        <v>52</v>
      </c>
      <c r="AI9" s="22">
        <f t="shared" si="7"/>
        <v>17</v>
      </c>
      <c r="AJ9" s="23">
        <f t="shared" si="8"/>
        <v>5</v>
      </c>
      <c r="AK9" s="24">
        <f t="shared" si="9"/>
        <v>17.416666666666668</v>
      </c>
      <c r="AL9" s="25">
        <f t="shared" si="10"/>
        <v>21.125</v>
      </c>
      <c r="AM9" s="26" t="s">
        <v>59</v>
      </c>
      <c r="AN9" s="69"/>
      <c r="AO9" s="26" t="s">
        <v>382</v>
      </c>
    </row>
    <row r="10" spans="1:41" ht="24.95" customHeight="1" thickBot="1">
      <c r="A10" s="8">
        <v>9</v>
      </c>
      <c r="B10" s="8" t="s">
        <v>80</v>
      </c>
      <c r="C10" s="19" t="s">
        <v>78</v>
      </c>
      <c r="D10" s="19" t="s">
        <v>81</v>
      </c>
      <c r="E10" s="19" t="s">
        <v>82</v>
      </c>
      <c r="F10" s="9" t="s">
        <v>83</v>
      </c>
      <c r="G10" s="19">
        <f>MATCH(H10,[1]υπεραριθμοι!C$2:C$69,0)</f>
        <v>12</v>
      </c>
      <c r="H10" s="19">
        <v>593287</v>
      </c>
      <c r="I10" s="19" t="s">
        <v>44</v>
      </c>
      <c r="J10" s="19">
        <v>19</v>
      </c>
      <c r="K10" s="19">
        <v>0</v>
      </c>
      <c r="L10" s="19">
        <v>1</v>
      </c>
      <c r="M10" s="27">
        <f t="shared" si="0"/>
        <v>23.5</v>
      </c>
      <c r="N10" s="19">
        <v>0</v>
      </c>
      <c r="O10" s="19">
        <v>0</v>
      </c>
      <c r="P10" s="19">
        <v>4</v>
      </c>
      <c r="Q10" s="19" t="s">
        <v>45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21">
        <v>0</v>
      </c>
      <c r="AB10" s="28">
        <f t="shared" si="1"/>
        <v>23.5</v>
      </c>
      <c r="AC10" s="29">
        <f t="shared" si="2"/>
        <v>27.5</v>
      </c>
      <c r="AD10" s="19">
        <f t="shared" si="3"/>
        <v>23.5</v>
      </c>
      <c r="AE10" s="19">
        <f t="shared" si="4"/>
        <v>23.5</v>
      </c>
      <c r="AF10" s="19">
        <f t="shared" si="5"/>
        <v>23.5</v>
      </c>
      <c r="AG10" s="19">
        <f t="shared" si="6"/>
        <v>23.5</v>
      </c>
      <c r="AH10" s="19" t="s">
        <v>52</v>
      </c>
      <c r="AI10" s="22">
        <f t="shared" si="7"/>
        <v>19</v>
      </c>
      <c r="AJ10" s="23">
        <f t="shared" si="8"/>
        <v>0</v>
      </c>
      <c r="AK10" s="24">
        <f t="shared" si="9"/>
        <v>19</v>
      </c>
      <c r="AL10" s="25">
        <f t="shared" si="10"/>
        <v>23.5</v>
      </c>
      <c r="AM10" s="26" t="s">
        <v>84</v>
      </c>
      <c r="AN10" s="69"/>
      <c r="AO10" s="26" t="s">
        <v>382</v>
      </c>
    </row>
    <row r="11" spans="1:41" s="18" customFormat="1" ht="31.5" customHeight="1" thickBot="1">
      <c r="A11" s="8">
        <v>10</v>
      </c>
      <c r="B11" s="8" t="s">
        <v>85</v>
      </c>
      <c r="C11" s="19" t="s">
        <v>66</v>
      </c>
      <c r="D11" s="26" t="s">
        <v>388</v>
      </c>
      <c r="E11" s="19" t="s">
        <v>86</v>
      </c>
      <c r="F11" s="19" t="s">
        <v>86</v>
      </c>
      <c r="G11" s="19" t="e">
        <f>MATCH(H11,[1]υπεραριθμοι!C$2:C$69,0)</f>
        <v>#N/A</v>
      </c>
      <c r="H11" s="19">
        <v>621776</v>
      </c>
      <c r="I11" s="19" t="s">
        <v>44</v>
      </c>
      <c r="J11" s="19">
        <v>11</v>
      </c>
      <c r="K11" s="19">
        <v>10</v>
      </c>
      <c r="L11" s="19">
        <v>4</v>
      </c>
      <c r="M11" s="27">
        <f t="shared" si="0"/>
        <v>12.75</v>
      </c>
      <c r="N11" s="19">
        <v>0</v>
      </c>
      <c r="O11" s="19">
        <v>0</v>
      </c>
      <c r="P11" s="19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>
        <v>0</v>
      </c>
      <c r="AA11" s="21">
        <v>0</v>
      </c>
      <c r="AB11" s="28">
        <f t="shared" si="1"/>
        <v>12.75</v>
      </c>
      <c r="AC11" s="29">
        <f t="shared" si="2"/>
        <v>12.75</v>
      </c>
      <c r="AD11" s="19">
        <f t="shared" si="3"/>
        <v>12.75</v>
      </c>
      <c r="AE11" s="19">
        <f t="shared" si="4"/>
        <v>12.75</v>
      </c>
      <c r="AF11" s="19">
        <f t="shared" si="5"/>
        <v>12.75</v>
      </c>
      <c r="AG11" s="19">
        <f t="shared" si="6"/>
        <v>12.75</v>
      </c>
      <c r="AH11" s="19" t="s">
        <v>52</v>
      </c>
      <c r="AI11" s="22">
        <f t="shared" si="7"/>
        <v>11</v>
      </c>
      <c r="AJ11" s="23">
        <f t="shared" si="8"/>
        <v>10</v>
      </c>
      <c r="AK11" s="24">
        <f t="shared" si="9"/>
        <v>11.833333333333334</v>
      </c>
      <c r="AL11" s="25">
        <f t="shared" si="10"/>
        <v>12.75</v>
      </c>
      <c r="AM11" s="14" t="s">
        <v>87</v>
      </c>
      <c r="AN11" s="69"/>
      <c r="AO11" s="26" t="s">
        <v>382</v>
      </c>
    </row>
    <row r="12" spans="1:41" s="30" customFormat="1" ht="24.95" customHeight="1" thickBot="1">
      <c r="A12" s="19">
        <v>11</v>
      </c>
      <c r="B12" s="8" t="s">
        <v>88</v>
      </c>
      <c r="C12" s="19" t="s">
        <v>70</v>
      </c>
      <c r="D12" s="19" t="s">
        <v>89</v>
      </c>
      <c r="E12" s="19" t="s">
        <v>90</v>
      </c>
      <c r="F12" s="19" t="s">
        <v>90</v>
      </c>
      <c r="G12" s="19" t="e">
        <f>MATCH(H12,[1]υπεραριθμοι!C$2:C$69,0)</f>
        <v>#N/A</v>
      </c>
      <c r="H12" s="19">
        <v>610823</v>
      </c>
      <c r="I12" s="19" t="s">
        <v>44</v>
      </c>
      <c r="J12" s="19">
        <v>15</v>
      </c>
      <c r="K12" s="19">
        <v>6</v>
      </c>
      <c r="L12" s="19">
        <v>19</v>
      </c>
      <c r="M12" s="27">
        <f t="shared" si="0"/>
        <v>18.375</v>
      </c>
      <c r="N12" s="19">
        <v>4</v>
      </c>
      <c r="O12" s="19">
        <v>11</v>
      </c>
      <c r="P12" s="19">
        <v>4</v>
      </c>
      <c r="Q12" s="19" t="s">
        <v>45</v>
      </c>
      <c r="R12" s="19">
        <v>10</v>
      </c>
      <c r="S12" s="19" t="s">
        <v>45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1">
        <v>0</v>
      </c>
      <c r="AB12" s="28">
        <f t="shared" si="1"/>
        <v>33.375</v>
      </c>
      <c r="AC12" s="29">
        <f t="shared" si="2"/>
        <v>47.375</v>
      </c>
      <c r="AD12" s="19">
        <f t="shared" si="3"/>
        <v>33.375</v>
      </c>
      <c r="AE12" s="19">
        <f t="shared" si="4"/>
        <v>33.375</v>
      </c>
      <c r="AF12" s="19">
        <f t="shared" si="5"/>
        <v>33.375</v>
      </c>
      <c r="AG12" s="19">
        <f t="shared" si="6"/>
        <v>33.375</v>
      </c>
      <c r="AH12" s="19" t="s">
        <v>52</v>
      </c>
      <c r="AI12" s="22">
        <f t="shared" si="7"/>
        <v>15</v>
      </c>
      <c r="AJ12" s="23">
        <f t="shared" si="8"/>
        <v>7</v>
      </c>
      <c r="AK12" s="24">
        <f t="shared" si="9"/>
        <v>15.583333333333334</v>
      </c>
      <c r="AL12" s="25">
        <f t="shared" si="10"/>
        <v>18.375</v>
      </c>
      <c r="AM12" s="26" t="s">
        <v>91</v>
      </c>
      <c r="AN12" s="69"/>
      <c r="AO12" s="26" t="s">
        <v>382</v>
      </c>
    </row>
    <row r="13" spans="1:41" ht="24.95" customHeight="1" thickBot="1">
      <c r="A13" s="8">
        <v>12</v>
      </c>
      <c r="B13" s="8" t="s">
        <v>92</v>
      </c>
      <c r="C13" s="19" t="s">
        <v>93</v>
      </c>
      <c r="D13" s="19" t="s">
        <v>94</v>
      </c>
      <c r="E13" s="19" t="s">
        <v>95</v>
      </c>
      <c r="F13" s="19" t="s">
        <v>95</v>
      </c>
      <c r="G13" s="19" t="e">
        <f>MATCH(H13,[1]υπεραριθμοι!C$2:C$69,0)</f>
        <v>#N/A</v>
      </c>
      <c r="H13" s="19">
        <v>593969</v>
      </c>
      <c r="I13" s="19" t="s">
        <v>44</v>
      </c>
      <c r="J13" s="19">
        <v>20</v>
      </c>
      <c r="K13" s="19">
        <v>3</v>
      </c>
      <c r="L13" s="19">
        <v>18</v>
      </c>
      <c r="M13" s="27">
        <f t="shared" si="0"/>
        <v>25.666</v>
      </c>
      <c r="N13" s="19">
        <v>4</v>
      </c>
      <c r="O13" s="19">
        <v>5</v>
      </c>
      <c r="P13" s="19">
        <v>0</v>
      </c>
      <c r="Q13" s="19">
        <v>0</v>
      </c>
      <c r="R13" s="19">
        <v>10</v>
      </c>
      <c r="S13" s="19" t="s">
        <v>96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21">
        <v>0</v>
      </c>
      <c r="AB13" s="28">
        <f t="shared" si="1"/>
        <v>34.665999999999997</v>
      </c>
      <c r="AC13" s="29">
        <f t="shared" si="2"/>
        <v>34.665999999999997</v>
      </c>
      <c r="AD13" s="19">
        <f t="shared" si="3"/>
        <v>44.665999999999997</v>
      </c>
      <c r="AE13" s="19">
        <f t="shared" si="4"/>
        <v>34.665999999999997</v>
      </c>
      <c r="AF13" s="19">
        <f t="shared" si="5"/>
        <v>34.665999999999997</v>
      </c>
      <c r="AG13" s="19">
        <f t="shared" si="6"/>
        <v>34.665999999999997</v>
      </c>
      <c r="AH13" s="19" t="s">
        <v>52</v>
      </c>
      <c r="AI13" s="22">
        <f t="shared" si="7"/>
        <v>20</v>
      </c>
      <c r="AJ13" s="23">
        <f t="shared" si="8"/>
        <v>4</v>
      </c>
      <c r="AK13" s="24">
        <f t="shared" si="9"/>
        <v>20.333333333333332</v>
      </c>
      <c r="AL13" s="25">
        <f t="shared" si="10"/>
        <v>25.666</v>
      </c>
      <c r="AM13" s="26" t="s">
        <v>97</v>
      </c>
      <c r="AN13" s="69"/>
      <c r="AO13" s="26" t="s">
        <v>382</v>
      </c>
    </row>
    <row r="14" spans="1:41" ht="24.95" customHeight="1" thickBot="1">
      <c r="A14" s="8">
        <v>13</v>
      </c>
      <c r="B14" s="8" t="s">
        <v>98</v>
      </c>
      <c r="C14" s="19" t="s">
        <v>99</v>
      </c>
      <c r="D14" s="19" t="s">
        <v>100</v>
      </c>
      <c r="E14" s="19" t="s">
        <v>101</v>
      </c>
      <c r="F14" s="9" t="s">
        <v>102</v>
      </c>
      <c r="G14" s="19">
        <f>MATCH(H14,[1]υπεραριθμοι!C$2:C$69,0)</f>
        <v>37</v>
      </c>
      <c r="H14" s="19">
        <v>575633</v>
      </c>
      <c r="I14" s="19" t="s">
        <v>44</v>
      </c>
      <c r="J14" s="19">
        <v>25</v>
      </c>
      <c r="K14" s="19">
        <v>0</v>
      </c>
      <c r="L14" s="19">
        <v>2</v>
      </c>
      <c r="M14" s="27">
        <f t="shared" si="0"/>
        <v>35</v>
      </c>
      <c r="N14" s="19">
        <v>4</v>
      </c>
      <c r="O14" s="19">
        <v>11</v>
      </c>
      <c r="P14" s="19">
        <v>4</v>
      </c>
      <c r="Q14" s="19" t="s">
        <v>45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21">
        <v>0</v>
      </c>
      <c r="AB14" s="28">
        <f t="shared" si="1"/>
        <v>50</v>
      </c>
      <c r="AC14" s="29">
        <f t="shared" si="2"/>
        <v>54</v>
      </c>
      <c r="AD14" s="19">
        <f t="shared" si="3"/>
        <v>50</v>
      </c>
      <c r="AE14" s="19">
        <f t="shared" si="4"/>
        <v>50</v>
      </c>
      <c r="AF14" s="19">
        <f t="shared" si="5"/>
        <v>50</v>
      </c>
      <c r="AG14" s="19">
        <f t="shared" si="6"/>
        <v>50</v>
      </c>
      <c r="AH14" s="19" t="s">
        <v>52</v>
      </c>
      <c r="AI14" s="22">
        <f t="shared" si="7"/>
        <v>25</v>
      </c>
      <c r="AJ14" s="23">
        <f t="shared" si="8"/>
        <v>0</v>
      </c>
      <c r="AK14" s="24">
        <f t="shared" si="9"/>
        <v>25</v>
      </c>
      <c r="AL14" s="25">
        <f t="shared" si="10"/>
        <v>35</v>
      </c>
      <c r="AM14" s="26" t="s">
        <v>59</v>
      </c>
      <c r="AN14" s="69"/>
      <c r="AO14" s="26" t="s">
        <v>382</v>
      </c>
    </row>
    <row r="15" spans="1:41" ht="24.95" customHeight="1" thickBot="1">
      <c r="A15" s="19">
        <v>14</v>
      </c>
      <c r="B15" s="8" t="s">
        <v>103</v>
      </c>
      <c r="C15" s="19" t="s">
        <v>104</v>
      </c>
      <c r="D15" s="19" t="s">
        <v>105</v>
      </c>
      <c r="E15" s="19" t="s">
        <v>106</v>
      </c>
      <c r="F15" s="9" t="s">
        <v>107</v>
      </c>
      <c r="G15" s="19">
        <f>MATCH(H15,[1]υπεραριθμοι!C$2:C$69,0)</f>
        <v>2</v>
      </c>
      <c r="H15" s="19">
        <v>702141</v>
      </c>
      <c r="I15" s="19" t="s">
        <v>44</v>
      </c>
      <c r="J15" s="19">
        <v>12</v>
      </c>
      <c r="K15" s="19">
        <v>3</v>
      </c>
      <c r="L15" s="19">
        <v>18</v>
      </c>
      <c r="M15" s="27">
        <f t="shared" si="0"/>
        <v>13.5</v>
      </c>
      <c r="N15" s="19">
        <v>4</v>
      </c>
      <c r="O15" s="19">
        <v>5</v>
      </c>
      <c r="P15" s="19">
        <v>4</v>
      </c>
      <c r="Q15" s="19" t="s">
        <v>45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21">
        <v>0</v>
      </c>
      <c r="AB15" s="28">
        <f t="shared" si="1"/>
        <v>22.5</v>
      </c>
      <c r="AC15" s="29">
        <f t="shared" si="2"/>
        <v>26.5</v>
      </c>
      <c r="AD15" s="19">
        <f t="shared" si="3"/>
        <v>22.5</v>
      </c>
      <c r="AE15" s="19">
        <f t="shared" si="4"/>
        <v>22.5</v>
      </c>
      <c r="AF15" s="19">
        <f t="shared" si="5"/>
        <v>22.5</v>
      </c>
      <c r="AG15" s="19">
        <f t="shared" si="6"/>
        <v>22.5</v>
      </c>
      <c r="AH15" s="19" t="s">
        <v>52</v>
      </c>
      <c r="AI15" s="22">
        <f t="shared" si="7"/>
        <v>12</v>
      </c>
      <c r="AJ15" s="23">
        <f t="shared" si="8"/>
        <v>4</v>
      </c>
      <c r="AK15" s="24">
        <f t="shared" si="9"/>
        <v>12.333333333333334</v>
      </c>
      <c r="AL15" s="25">
        <f t="shared" si="10"/>
        <v>13.5</v>
      </c>
      <c r="AM15" s="26" t="s">
        <v>84</v>
      </c>
      <c r="AN15" s="69"/>
      <c r="AO15" s="26" t="s">
        <v>382</v>
      </c>
    </row>
    <row r="16" spans="1:41" ht="24.95" customHeight="1" thickBot="1">
      <c r="A16" s="8">
        <v>15</v>
      </c>
      <c r="B16" s="8" t="s">
        <v>108</v>
      </c>
      <c r="C16" s="19" t="s">
        <v>109</v>
      </c>
      <c r="D16" s="19" t="s">
        <v>100</v>
      </c>
      <c r="E16" s="19" t="s">
        <v>110</v>
      </c>
      <c r="F16" s="19" t="s">
        <v>110</v>
      </c>
      <c r="G16" s="19" t="e">
        <f>MATCH(H16,[1]υπεραριθμοι!C$2:C$69,0)</f>
        <v>#N/A</v>
      </c>
      <c r="H16" s="19">
        <v>617892</v>
      </c>
      <c r="I16" s="19" t="s">
        <v>44</v>
      </c>
      <c r="J16" s="19">
        <v>13</v>
      </c>
      <c r="K16" s="19">
        <v>7</v>
      </c>
      <c r="L16" s="19">
        <v>8</v>
      </c>
      <c r="M16" s="27">
        <f t="shared" si="0"/>
        <v>15.375</v>
      </c>
      <c r="N16" s="19">
        <v>4</v>
      </c>
      <c r="O16" s="19">
        <v>5</v>
      </c>
      <c r="P16" s="19">
        <v>4</v>
      </c>
      <c r="Q16" s="19" t="s">
        <v>45</v>
      </c>
      <c r="R16" s="19">
        <v>10</v>
      </c>
      <c r="S16" s="19" t="s">
        <v>45</v>
      </c>
      <c r="T16" s="19">
        <v>0</v>
      </c>
      <c r="U16" s="19">
        <v>0</v>
      </c>
      <c r="V16" s="19">
        <v>0</v>
      </c>
      <c r="W16" s="19">
        <v>0</v>
      </c>
      <c r="X16" s="19">
        <v>3</v>
      </c>
      <c r="Y16" s="19" t="s">
        <v>45</v>
      </c>
      <c r="Z16" s="19">
        <v>0</v>
      </c>
      <c r="AA16" s="21">
        <v>0</v>
      </c>
      <c r="AB16" s="28">
        <f t="shared" si="1"/>
        <v>24.375</v>
      </c>
      <c r="AC16" s="29">
        <f t="shared" si="2"/>
        <v>41.375</v>
      </c>
      <c r="AD16" s="19">
        <f t="shared" si="3"/>
        <v>24.375</v>
      </c>
      <c r="AE16" s="19">
        <f t="shared" si="4"/>
        <v>24.375</v>
      </c>
      <c r="AF16" s="19">
        <f t="shared" si="5"/>
        <v>24.375</v>
      </c>
      <c r="AG16" s="19">
        <f t="shared" si="6"/>
        <v>24.375</v>
      </c>
      <c r="AH16" s="19" t="s">
        <v>52</v>
      </c>
      <c r="AI16" s="22">
        <f t="shared" si="7"/>
        <v>13</v>
      </c>
      <c r="AJ16" s="23">
        <f t="shared" si="8"/>
        <v>7</v>
      </c>
      <c r="AK16" s="24">
        <f t="shared" si="9"/>
        <v>13.583333333333334</v>
      </c>
      <c r="AL16" s="25">
        <f t="shared" si="10"/>
        <v>15.375</v>
      </c>
      <c r="AM16" s="26" t="s">
        <v>111</v>
      </c>
      <c r="AN16" s="69"/>
      <c r="AO16" s="26" t="s">
        <v>382</v>
      </c>
    </row>
    <row r="17" spans="1:41" ht="24.95" customHeight="1" thickBot="1">
      <c r="A17" s="8">
        <v>16</v>
      </c>
      <c r="B17" s="8" t="s">
        <v>112</v>
      </c>
      <c r="C17" s="19" t="s">
        <v>113</v>
      </c>
      <c r="D17" s="19"/>
      <c r="E17" s="19" t="s">
        <v>86</v>
      </c>
      <c r="F17" s="19" t="s">
        <v>86</v>
      </c>
      <c r="G17" s="19" t="e">
        <f>MATCH(H17,[1]υπεραριθμοι!C$2:C$69,0)</f>
        <v>#N/A</v>
      </c>
      <c r="H17" s="19">
        <v>618292</v>
      </c>
      <c r="I17" s="19" t="s">
        <v>44</v>
      </c>
      <c r="J17" s="19">
        <v>13</v>
      </c>
      <c r="K17" s="19">
        <v>5</v>
      </c>
      <c r="L17" s="19">
        <v>16</v>
      </c>
      <c r="M17" s="27">
        <f t="shared" si="0"/>
        <v>15.25</v>
      </c>
      <c r="N17" s="19">
        <v>4</v>
      </c>
      <c r="O17" s="19">
        <v>5</v>
      </c>
      <c r="P17" s="19">
        <v>4</v>
      </c>
      <c r="Q17" s="19" t="s">
        <v>45</v>
      </c>
      <c r="R17" s="19">
        <v>10</v>
      </c>
      <c r="S17" s="19" t="s">
        <v>114</v>
      </c>
      <c r="T17" s="19"/>
      <c r="U17" s="19"/>
      <c r="V17" s="19"/>
      <c r="W17" s="19"/>
      <c r="X17" s="19"/>
      <c r="Y17" s="19"/>
      <c r="Z17" s="19">
        <v>0</v>
      </c>
      <c r="AA17" s="21">
        <v>0</v>
      </c>
      <c r="AB17" s="28">
        <f t="shared" si="1"/>
        <v>24.25</v>
      </c>
      <c r="AC17" s="29">
        <f t="shared" si="2"/>
        <v>28.25</v>
      </c>
      <c r="AD17" s="19">
        <f t="shared" si="3"/>
        <v>24.25</v>
      </c>
      <c r="AE17" s="19">
        <f t="shared" si="4"/>
        <v>34.25</v>
      </c>
      <c r="AF17" s="19">
        <f t="shared" si="5"/>
        <v>24.25</v>
      </c>
      <c r="AG17" s="19">
        <f t="shared" si="6"/>
        <v>24.25</v>
      </c>
      <c r="AH17" s="19" t="s">
        <v>52</v>
      </c>
      <c r="AI17" s="22">
        <f t="shared" si="7"/>
        <v>13</v>
      </c>
      <c r="AJ17" s="23">
        <f t="shared" si="8"/>
        <v>6</v>
      </c>
      <c r="AK17" s="24">
        <f t="shared" si="9"/>
        <v>13.5</v>
      </c>
      <c r="AL17" s="25">
        <f t="shared" si="10"/>
        <v>15.25</v>
      </c>
      <c r="AM17" s="26" t="s">
        <v>115</v>
      </c>
      <c r="AN17" s="69"/>
      <c r="AO17" s="26" t="s">
        <v>382</v>
      </c>
    </row>
    <row r="18" spans="1:41" ht="28.5" customHeight="1" thickBot="1">
      <c r="A18" s="19">
        <v>17</v>
      </c>
      <c r="B18" s="8" t="s">
        <v>116</v>
      </c>
      <c r="C18" s="19" t="s">
        <v>117</v>
      </c>
      <c r="D18" s="19" t="s">
        <v>56</v>
      </c>
      <c r="E18" s="19" t="s">
        <v>101</v>
      </c>
      <c r="F18" s="19" t="s">
        <v>101</v>
      </c>
      <c r="G18" s="19" t="e">
        <f>MATCH(H18,[1]υπεραριθμοι!C$2:C$69,0)</f>
        <v>#N/A</v>
      </c>
      <c r="H18" s="19">
        <v>601549</v>
      </c>
      <c r="I18" s="19" t="s">
        <v>44</v>
      </c>
      <c r="J18" s="19">
        <v>17</v>
      </c>
      <c r="K18" s="19">
        <v>0</v>
      </c>
      <c r="L18" s="19">
        <v>0</v>
      </c>
      <c r="M18" s="27">
        <f t="shared" si="0"/>
        <v>20.5</v>
      </c>
      <c r="N18" s="19">
        <v>4</v>
      </c>
      <c r="O18" s="19">
        <v>0</v>
      </c>
      <c r="P18" s="19">
        <v>4</v>
      </c>
      <c r="Q18" s="19" t="s">
        <v>45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1">
        <v>0</v>
      </c>
      <c r="AB18" s="28">
        <f t="shared" si="1"/>
        <v>24.5</v>
      </c>
      <c r="AC18" s="29">
        <f t="shared" si="2"/>
        <v>28.5</v>
      </c>
      <c r="AD18" s="19">
        <f t="shared" si="3"/>
        <v>24.5</v>
      </c>
      <c r="AE18" s="19">
        <f t="shared" si="4"/>
        <v>24.5</v>
      </c>
      <c r="AF18" s="19">
        <f t="shared" si="5"/>
        <v>24.5</v>
      </c>
      <c r="AG18" s="19">
        <f t="shared" si="6"/>
        <v>24.5</v>
      </c>
      <c r="AH18" s="19" t="s">
        <v>52</v>
      </c>
      <c r="AI18" s="22">
        <f t="shared" si="7"/>
        <v>17</v>
      </c>
      <c r="AJ18" s="23">
        <f t="shared" si="8"/>
        <v>0</v>
      </c>
      <c r="AK18" s="24">
        <f t="shared" si="9"/>
        <v>17</v>
      </c>
      <c r="AL18" s="25">
        <f t="shared" si="10"/>
        <v>20.5</v>
      </c>
      <c r="AM18" s="26" t="s">
        <v>118</v>
      </c>
      <c r="AN18" s="69"/>
      <c r="AO18" s="26" t="s">
        <v>382</v>
      </c>
    </row>
    <row r="19" spans="1:41" ht="24.95" customHeight="1" thickBot="1">
      <c r="A19" s="8">
        <v>18</v>
      </c>
      <c r="B19" s="8" t="s">
        <v>119</v>
      </c>
      <c r="C19" s="19" t="s">
        <v>120</v>
      </c>
      <c r="D19" s="19" t="s">
        <v>121</v>
      </c>
      <c r="E19" s="19" t="s">
        <v>122</v>
      </c>
      <c r="F19" s="19" t="s">
        <v>122</v>
      </c>
      <c r="G19" s="19" t="e">
        <f>MATCH(H19,[1]υπεραριθμοι!C$2:C$69,0)</f>
        <v>#N/A</v>
      </c>
      <c r="H19" s="19">
        <v>616880</v>
      </c>
      <c r="I19" s="19" t="s">
        <v>44</v>
      </c>
      <c r="J19" s="19">
        <v>14</v>
      </c>
      <c r="K19" s="19">
        <v>4</v>
      </c>
      <c r="L19" s="19">
        <v>25</v>
      </c>
      <c r="M19" s="27">
        <f t="shared" si="0"/>
        <v>16.625</v>
      </c>
      <c r="N19" s="19">
        <v>0</v>
      </c>
      <c r="O19" s="19">
        <v>0</v>
      </c>
      <c r="P19" s="19">
        <v>4</v>
      </c>
      <c r="Q19" s="19" t="s">
        <v>45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21">
        <v>0</v>
      </c>
      <c r="AB19" s="28">
        <f t="shared" si="1"/>
        <v>16.625</v>
      </c>
      <c r="AC19" s="29">
        <f t="shared" si="2"/>
        <v>20.625</v>
      </c>
      <c r="AD19" s="19">
        <f t="shared" si="3"/>
        <v>16.625</v>
      </c>
      <c r="AE19" s="19">
        <f t="shared" si="4"/>
        <v>16.625</v>
      </c>
      <c r="AF19" s="19">
        <f t="shared" si="5"/>
        <v>16.625</v>
      </c>
      <c r="AG19" s="19">
        <f t="shared" si="6"/>
        <v>16.625</v>
      </c>
      <c r="AH19" s="19" t="s">
        <v>52</v>
      </c>
      <c r="AI19" s="22">
        <f t="shared" si="7"/>
        <v>14</v>
      </c>
      <c r="AJ19" s="23">
        <f t="shared" si="8"/>
        <v>5</v>
      </c>
      <c r="AK19" s="24">
        <f t="shared" si="9"/>
        <v>14.416666666666666</v>
      </c>
      <c r="AL19" s="25">
        <f t="shared" si="10"/>
        <v>16.625</v>
      </c>
      <c r="AM19" s="26" t="s">
        <v>59</v>
      </c>
      <c r="AN19" s="69"/>
      <c r="AO19" s="26" t="s">
        <v>382</v>
      </c>
    </row>
    <row r="20" spans="1:41" s="18" customFormat="1" ht="24.95" customHeight="1" thickBot="1">
      <c r="A20" s="8">
        <v>19</v>
      </c>
      <c r="B20" s="8" t="s">
        <v>123</v>
      </c>
      <c r="C20" s="19" t="s">
        <v>124</v>
      </c>
      <c r="D20" s="26" t="s">
        <v>344</v>
      </c>
      <c r="E20" s="19" t="s">
        <v>86</v>
      </c>
      <c r="F20" s="19" t="s">
        <v>86</v>
      </c>
      <c r="G20" s="19" t="e">
        <f>MATCH(H20,[1]υπεραριθμοι!C$2:C$69,0)</f>
        <v>#N/A</v>
      </c>
      <c r="H20" s="19">
        <v>588819</v>
      </c>
      <c r="I20" s="19" t="s">
        <v>44</v>
      </c>
      <c r="J20" s="19">
        <v>24</v>
      </c>
      <c r="K20" s="19">
        <v>0</v>
      </c>
      <c r="L20" s="19">
        <v>0</v>
      </c>
      <c r="M20" s="27">
        <f t="shared" si="0"/>
        <v>33</v>
      </c>
      <c r="N20" s="19">
        <v>0</v>
      </c>
      <c r="O20" s="19">
        <v>5</v>
      </c>
      <c r="P20" s="19">
        <v>0</v>
      </c>
      <c r="Q20" s="19"/>
      <c r="R20" s="19"/>
      <c r="S20" s="19"/>
      <c r="T20" s="19"/>
      <c r="U20" s="19"/>
      <c r="V20" s="19"/>
      <c r="W20" s="19"/>
      <c r="X20" s="19"/>
      <c r="Y20" s="19"/>
      <c r="Z20" s="19">
        <v>0</v>
      </c>
      <c r="AA20" s="21">
        <v>0</v>
      </c>
      <c r="AB20" s="28">
        <f t="shared" si="1"/>
        <v>38</v>
      </c>
      <c r="AC20" s="29">
        <f t="shared" si="2"/>
        <v>38</v>
      </c>
      <c r="AD20" s="19">
        <f t="shared" si="3"/>
        <v>38</v>
      </c>
      <c r="AE20" s="19">
        <f t="shared" si="4"/>
        <v>38</v>
      </c>
      <c r="AF20" s="19">
        <f t="shared" si="5"/>
        <v>38</v>
      </c>
      <c r="AG20" s="19">
        <f t="shared" si="6"/>
        <v>38</v>
      </c>
      <c r="AH20" s="19" t="s">
        <v>52</v>
      </c>
      <c r="AI20" s="22">
        <f t="shared" si="7"/>
        <v>24</v>
      </c>
      <c r="AJ20" s="23">
        <f t="shared" si="8"/>
        <v>0</v>
      </c>
      <c r="AK20" s="24">
        <f t="shared" si="9"/>
        <v>24</v>
      </c>
      <c r="AL20" s="25">
        <f t="shared" si="10"/>
        <v>33</v>
      </c>
      <c r="AM20" s="26" t="s">
        <v>125</v>
      </c>
      <c r="AN20" s="69"/>
      <c r="AO20" s="26" t="s">
        <v>382</v>
      </c>
    </row>
    <row r="21" spans="1:41" ht="24.95" customHeight="1" thickBot="1">
      <c r="A21" s="19">
        <v>20</v>
      </c>
      <c r="B21" s="8" t="s">
        <v>126</v>
      </c>
      <c r="C21" s="8" t="s">
        <v>127</v>
      </c>
      <c r="D21" s="9" t="s">
        <v>128</v>
      </c>
      <c r="E21" s="31" t="s">
        <v>129</v>
      </c>
      <c r="F21" s="9" t="s">
        <v>130</v>
      </c>
      <c r="G21" s="8">
        <f>MATCH(H21,[1]υπεραριθμοι!C$2:C$69,0)</f>
        <v>60</v>
      </c>
      <c r="H21" s="9">
        <v>585345</v>
      </c>
      <c r="I21" s="14" t="s">
        <v>44</v>
      </c>
      <c r="J21" s="8">
        <v>25</v>
      </c>
      <c r="K21" s="8">
        <v>7</v>
      </c>
      <c r="L21" s="8">
        <v>14</v>
      </c>
      <c r="M21" s="10">
        <f t="shared" si="0"/>
        <v>36.165999999999997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32"/>
      <c r="AB21" s="12">
        <f t="shared" si="1"/>
        <v>36.165999999999997</v>
      </c>
      <c r="AC21" s="13">
        <f t="shared" si="2"/>
        <v>36.165999999999997</v>
      </c>
      <c r="AD21" s="8">
        <f t="shared" si="3"/>
        <v>36.165999999999997</v>
      </c>
      <c r="AE21" s="8">
        <f t="shared" si="4"/>
        <v>36.165999999999997</v>
      </c>
      <c r="AF21" s="8">
        <f t="shared" si="5"/>
        <v>36.165999999999997</v>
      </c>
      <c r="AG21" s="8">
        <f t="shared" si="6"/>
        <v>36.165999999999997</v>
      </c>
      <c r="AH21" s="20" t="s">
        <v>52</v>
      </c>
      <c r="AI21" s="33">
        <f t="shared" si="7"/>
        <v>25</v>
      </c>
      <c r="AJ21" s="34">
        <f t="shared" si="8"/>
        <v>7</v>
      </c>
      <c r="AK21" s="35">
        <f t="shared" si="9"/>
        <v>25.583333333333332</v>
      </c>
      <c r="AL21" s="36">
        <f t="shared" si="10"/>
        <v>36.165999999999997</v>
      </c>
      <c r="AM21" s="26" t="s">
        <v>59</v>
      </c>
      <c r="AN21" s="69"/>
      <c r="AO21" s="26" t="s">
        <v>382</v>
      </c>
    </row>
    <row r="22" spans="1:41" ht="24.95" customHeight="1" thickBot="1">
      <c r="A22" s="8">
        <v>21</v>
      </c>
      <c r="B22" s="8" t="s">
        <v>131</v>
      </c>
      <c r="C22" s="8" t="s">
        <v>132</v>
      </c>
      <c r="D22" s="9" t="s">
        <v>50</v>
      </c>
      <c r="E22" s="8" t="s">
        <v>86</v>
      </c>
      <c r="F22" s="8" t="s">
        <v>86</v>
      </c>
      <c r="G22" s="19" t="e">
        <f>MATCH(H22,[1]υπεραριθμοι!C$2:C$69,0)</f>
        <v>#N/A</v>
      </c>
      <c r="H22" s="8">
        <v>617763</v>
      </c>
      <c r="I22" s="8" t="s">
        <v>44</v>
      </c>
      <c r="J22" s="8">
        <v>12</v>
      </c>
      <c r="K22" s="8">
        <v>7</v>
      </c>
      <c r="L22" s="8">
        <v>11</v>
      </c>
      <c r="M22" s="10">
        <f t="shared" si="0"/>
        <v>13.875</v>
      </c>
      <c r="N22" s="8">
        <v>4</v>
      </c>
      <c r="O22" s="8">
        <v>5</v>
      </c>
      <c r="P22" s="8"/>
      <c r="Q22" s="8"/>
      <c r="R22" s="8">
        <v>10</v>
      </c>
      <c r="S22" s="8" t="s">
        <v>45</v>
      </c>
      <c r="T22" s="8"/>
      <c r="U22" s="8"/>
      <c r="V22" s="8"/>
      <c r="W22" s="8"/>
      <c r="X22" s="8"/>
      <c r="Y22" s="8"/>
      <c r="Z22" s="8">
        <v>0</v>
      </c>
      <c r="AA22" s="11">
        <v>0</v>
      </c>
      <c r="AB22" s="12">
        <f t="shared" si="1"/>
        <v>22.875</v>
      </c>
      <c r="AC22" s="13">
        <f t="shared" si="2"/>
        <v>32.875</v>
      </c>
      <c r="AD22" s="8">
        <f t="shared" si="3"/>
        <v>22.875</v>
      </c>
      <c r="AE22" s="8">
        <f t="shared" si="4"/>
        <v>22.875</v>
      </c>
      <c r="AF22" s="8">
        <f t="shared" si="5"/>
        <v>22.875</v>
      </c>
      <c r="AG22" s="8">
        <f t="shared" si="6"/>
        <v>22.875</v>
      </c>
      <c r="AH22" s="19" t="s">
        <v>52</v>
      </c>
      <c r="AI22" s="15">
        <f t="shared" si="7"/>
        <v>12</v>
      </c>
      <c r="AJ22" s="16">
        <f t="shared" si="8"/>
        <v>7</v>
      </c>
      <c r="AK22" s="17">
        <f t="shared" si="9"/>
        <v>12.583333333333334</v>
      </c>
      <c r="AL22" s="37">
        <f t="shared" si="10"/>
        <v>13.875</v>
      </c>
      <c r="AM22" s="26" t="s">
        <v>133</v>
      </c>
      <c r="AN22" s="69"/>
      <c r="AO22" s="26" t="s">
        <v>382</v>
      </c>
    </row>
    <row r="23" spans="1:41" ht="24.95" customHeight="1" thickBot="1">
      <c r="A23" s="8">
        <v>22</v>
      </c>
      <c r="B23" s="8" t="s">
        <v>134</v>
      </c>
      <c r="C23" s="19" t="s">
        <v>135</v>
      </c>
      <c r="D23" s="19" t="s">
        <v>81</v>
      </c>
      <c r="E23" s="19" t="s">
        <v>122</v>
      </c>
      <c r="F23" s="19" t="s">
        <v>122</v>
      </c>
      <c r="G23" s="19" t="e">
        <f>MATCH(H23,[1]υπεραριθμοι!C$2:C$69,0)</f>
        <v>#N/A</v>
      </c>
      <c r="H23" s="19">
        <v>621778</v>
      </c>
      <c r="I23" s="19" t="s">
        <v>44</v>
      </c>
      <c r="J23" s="19">
        <v>11</v>
      </c>
      <c r="K23" s="19">
        <v>9</v>
      </c>
      <c r="L23" s="19">
        <v>5</v>
      </c>
      <c r="M23" s="27">
        <f t="shared" si="0"/>
        <v>12.625</v>
      </c>
      <c r="N23" s="19">
        <v>0</v>
      </c>
      <c r="O23" s="19">
        <v>0</v>
      </c>
      <c r="P23" s="19">
        <v>4</v>
      </c>
      <c r="Q23" s="19" t="s">
        <v>45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1">
        <v>0</v>
      </c>
      <c r="AB23" s="28">
        <f t="shared" si="1"/>
        <v>12.625</v>
      </c>
      <c r="AC23" s="29">
        <f t="shared" si="2"/>
        <v>16.625</v>
      </c>
      <c r="AD23" s="19">
        <f t="shared" si="3"/>
        <v>12.625</v>
      </c>
      <c r="AE23" s="19">
        <f t="shared" si="4"/>
        <v>12.625</v>
      </c>
      <c r="AF23" s="19">
        <f t="shared" si="5"/>
        <v>12.625</v>
      </c>
      <c r="AG23" s="19">
        <f t="shared" si="6"/>
        <v>12.625</v>
      </c>
      <c r="AH23" s="19" t="s">
        <v>52</v>
      </c>
      <c r="AI23" s="22">
        <f t="shared" si="7"/>
        <v>11</v>
      </c>
      <c r="AJ23" s="23">
        <f t="shared" si="8"/>
        <v>9</v>
      </c>
      <c r="AK23" s="24">
        <f t="shared" si="9"/>
        <v>11.75</v>
      </c>
      <c r="AL23" s="25">
        <f t="shared" si="10"/>
        <v>12.625</v>
      </c>
      <c r="AM23" s="26" t="s">
        <v>59</v>
      </c>
      <c r="AN23" s="69"/>
      <c r="AO23" s="26" t="s">
        <v>382</v>
      </c>
    </row>
    <row r="24" spans="1:41" ht="24.95" customHeight="1" thickBot="1">
      <c r="A24" s="19">
        <v>23</v>
      </c>
      <c r="B24" s="8" t="s">
        <v>136</v>
      </c>
      <c r="C24" s="19" t="s">
        <v>61</v>
      </c>
      <c r="D24" s="19" t="s">
        <v>50</v>
      </c>
      <c r="E24" s="19" t="s">
        <v>137</v>
      </c>
      <c r="F24" s="19" t="s">
        <v>137</v>
      </c>
      <c r="G24" s="19" t="e">
        <f>MATCH(H24,[1]υπεραριθμοι!C$2:C$69,0)</f>
        <v>#N/A</v>
      </c>
      <c r="H24" s="19">
        <v>604596</v>
      </c>
      <c r="I24" s="19" t="s">
        <v>44</v>
      </c>
      <c r="J24" s="19">
        <v>16</v>
      </c>
      <c r="K24" s="19">
        <v>9</v>
      </c>
      <c r="L24" s="19">
        <v>11</v>
      </c>
      <c r="M24" s="27">
        <f t="shared" si="0"/>
        <v>20.125</v>
      </c>
      <c r="N24" s="19">
        <v>4</v>
      </c>
      <c r="O24" s="19">
        <v>11</v>
      </c>
      <c r="P24" s="19">
        <v>4</v>
      </c>
      <c r="Q24" s="19" t="s">
        <v>45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/>
      <c r="Z24" s="19">
        <v>0</v>
      </c>
      <c r="AA24" s="21">
        <v>0</v>
      </c>
      <c r="AB24" s="28">
        <f t="shared" si="1"/>
        <v>35.125</v>
      </c>
      <c r="AC24" s="29">
        <f t="shared" si="2"/>
        <v>39.125</v>
      </c>
      <c r="AD24" s="19">
        <f t="shared" si="3"/>
        <v>35.125</v>
      </c>
      <c r="AE24" s="19">
        <f t="shared" si="4"/>
        <v>35.125</v>
      </c>
      <c r="AF24" s="19">
        <f t="shared" si="5"/>
        <v>35.125</v>
      </c>
      <c r="AG24" s="19">
        <f t="shared" si="6"/>
        <v>35.125</v>
      </c>
      <c r="AH24" s="19" t="s">
        <v>52</v>
      </c>
      <c r="AI24" s="22">
        <f t="shared" si="7"/>
        <v>16</v>
      </c>
      <c r="AJ24" s="23">
        <f t="shared" si="8"/>
        <v>9</v>
      </c>
      <c r="AK24" s="24">
        <f t="shared" si="9"/>
        <v>16.75</v>
      </c>
      <c r="AL24" s="25">
        <f t="shared" si="10"/>
        <v>20.125</v>
      </c>
      <c r="AM24" s="26" t="s">
        <v>138</v>
      </c>
      <c r="AN24" s="69"/>
      <c r="AO24" s="26" t="s">
        <v>382</v>
      </c>
    </row>
    <row r="25" spans="1:41" ht="24.95" customHeight="1" thickBot="1">
      <c r="A25" s="8">
        <v>24</v>
      </c>
      <c r="B25" s="8" t="s">
        <v>139</v>
      </c>
      <c r="C25" s="19" t="s">
        <v>140</v>
      </c>
      <c r="D25" s="19" t="s">
        <v>141</v>
      </c>
      <c r="E25" s="19" t="s">
        <v>68</v>
      </c>
      <c r="F25" s="19" t="s">
        <v>68</v>
      </c>
      <c r="G25" s="19" t="e">
        <f>MATCH(H25,[1]υπεραριθμοι!C$2:C$69,0)</f>
        <v>#N/A</v>
      </c>
      <c r="H25" s="19">
        <v>595249</v>
      </c>
      <c r="I25" s="19" t="s">
        <v>44</v>
      </c>
      <c r="J25" s="19">
        <v>19</v>
      </c>
      <c r="K25" s="19">
        <v>7</v>
      </c>
      <c r="L25" s="19">
        <v>22</v>
      </c>
      <c r="M25" s="27">
        <f t="shared" si="0"/>
        <v>24.5</v>
      </c>
      <c r="N25" s="19">
        <v>0</v>
      </c>
      <c r="O25" s="19">
        <v>0</v>
      </c>
      <c r="P25" s="19">
        <v>4</v>
      </c>
      <c r="Q25" s="19" t="s">
        <v>45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1">
        <v>0</v>
      </c>
      <c r="AB25" s="28">
        <f t="shared" si="1"/>
        <v>24.5</v>
      </c>
      <c r="AC25" s="29">
        <f t="shared" si="2"/>
        <v>28.5</v>
      </c>
      <c r="AD25" s="19">
        <f t="shared" si="3"/>
        <v>24.5</v>
      </c>
      <c r="AE25" s="19">
        <f t="shared" si="4"/>
        <v>24.5</v>
      </c>
      <c r="AF25" s="19">
        <f t="shared" si="5"/>
        <v>24.5</v>
      </c>
      <c r="AG25" s="19">
        <f t="shared" si="6"/>
        <v>24.5</v>
      </c>
      <c r="AH25" s="19" t="s">
        <v>52</v>
      </c>
      <c r="AI25" s="22">
        <f t="shared" si="7"/>
        <v>19</v>
      </c>
      <c r="AJ25" s="23">
        <f t="shared" si="8"/>
        <v>8</v>
      </c>
      <c r="AK25" s="24">
        <f t="shared" si="9"/>
        <v>19.666666666666668</v>
      </c>
      <c r="AL25" s="25">
        <f t="shared" si="10"/>
        <v>24.5</v>
      </c>
      <c r="AM25" s="26" t="s">
        <v>59</v>
      </c>
      <c r="AN25" s="69"/>
      <c r="AO25" s="26" t="s">
        <v>382</v>
      </c>
    </row>
    <row r="26" spans="1:41" ht="24.95" customHeight="1" thickBot="1">
      <c r="A26" s="8">
        <v>25</v>
      </c>
      <c r="B26" s="8" t="s">
        <v>142</v>
      </c>
      <c r="C26" s="38" t="s">
        <v>124</v>
      </c>
      <c r="D26" s="38" t="s">
        <v>143</v>
      </c>
      <c r="E26" s="38" t="s">
        <v>144</v>
      </c>
      <c r="F26" s="9" t="s">
        <v>83</v>
      </c>
      <c r="G26" s="19">
        <f>MATCH(H26,[1]υπεραριθμοι!C$2:C$69,0)</f>
        <v>15</v>
      </c>
      <c r="H26" s="38">
        <v>614298</v>
      </c>
      <c r="I26" s="38" t="s">
        <v>44</v>
      </c>
      <c r="J26" s="38">
        <v>13</v>
      </c>
      <c r="K26" s="38">
        <v>0</v>
      </c>
      <c r="L26" s="38">
        <v>16</v>
      </c>
      <c r="M26" s="39">
        <f t="shared" si="0"/>
        <v>14.625</v>
      </c>
      <c r="N26" s="38">
        <v>4</v>
      </c>
      <c r="O26" s="38">
        <v>19</v>
      </c>
      <c r="P26" s="38">
        <v>4</v>
      </c>
      <c r="Q26" s="38" t="s">
        <v>45</v>
      </c>
      <c r="R26" s="38">
        <v>10</v>
      </c>
      <c r="S26" s="38" t="s">
        <v>45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40">
        <v>0</v>
      </c>
      <c r="AB26" s="41">
        <f t="shared" si="1"/>
        <v>37.625</v>
      </c>
      <c r="AC26" s="42">
        <f t="shared" si="2"/>
        <v>51.625</v>
      </c>
      <c r="AD26" s="38">
        <f t="shared" si="3"/>
        <v>37.625</v>
      </c>
      <c r="AE26" s="38">
        <f t="shared" si="4"/>
        <v>37.625</v>
      </c>
      <c r="AF26" s="38">
        <f t="shared" si="5"/>
        <v>37.625</v>
      </c>
      <c r="AG26" s="38">
        <f t="shared" si="6"/>
        <v>37.625</v>
      </c>
      <c r="AH26" s="38" t="s">
        <v>52</v>
      </c>
      <c r="AI26" s="43">
        <f t="shared" si="7"/>
        <v>13</v>
      </c>
      <c r="AJ26" s="44">
        <f t="shared" si="8"/>
        <v>1</v>
      </c>
      <c r="AK26" s="45">
        <f t="shared" si="9"/>
        <v>13.083333333333334</v>
      </c>
      <c r="AL26" s="46">
        <f t="shared" si="10"/>
        <v>14.625</v>
      </c>
      <c r="AM26" s="26" t="s">
        <v>145</v>
      </c>
      <c r="AN26" s="69"/>
      <c r="AO26" s="26" t="s">
        <v>382</v>
      </c>
    </row>
    <row r="27" spans="1:41" ht="24.95" customHeight="1" thickBot="1">
      <c r="A27" s="19">
        <v>26</v>
      </c>
      <c r="B27" s="8" t="s">
        <v>146</v>
      </c>
      <c r="C27" s="19" t="s">
        <v>61</v>
      </c>
      <c r="D27" s="19" t="s">
        <v>147</v>
      </c>
      <c r="E27" s="19" t="s">
        <v>148</v>
      </c>
      <c r="F27" s="19" t="s">
        <v>148</v>
      </c>
      <c r="G27" s="19" t="e">
        <f>MATCH(H27,[1]υπεραριθμοι!C$2:C$69,0)</f>
        <v>#N/A</v>
      </c>
      <c r="H27" s="19">
        <v>607484</v>
      </c>
      <c r="I27" s="19" t="s">
        <v>44</v>
      </c>
      <c r="J27" s="19">
        <v>16</v>
      </c>
      <c r="K27" s="19">
        <v>6</v>
      </c>
      <c r="L27" s="19">
        <v>5</v>
      </c>
      <c r="M27" s="27">
        <f t="shared" si="0"/>
        <v>19.75</v>
      </c>
      <c r="N27" s="19">
        <v>4</v>
      </c>
      <c r="O27" s="19">
        <v>5</v>
      </c>
      <c r="P27" s="19">
        <v>4</v>
      </c>
      <c r="Q27" s="19" t="s">
        <v>45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1">
        <v>0</v>
      </c>
      <c r="AB27" s="28">
        <f t="shared" si="1"/>
        <v>28.75</v>
      </c>
      <c r="AC27" s="29">
        <f t="shared" si="2"/>
        <v>32.75</v>
      </c>
      <c r="AD27" s="19">
        <f t="shared" si="3"/>
        <v>28.75</v>
      </c>
      <c r="AE27" s="19">
        <f t="shared" si="4"/>
        <v>28.75</v>
      </c>
      <c r="AF27" s="19">
        <f t="shared" si="5"/>
        <v>28.75</v>
      </c>
      <c r="AG27" s="19">
        <f t="shared" si="6"/>
        <v>28.75</v>
      </c>
      <c r="AH27" s="19" t="s">
        <v>52</v>
      </c>
      <c r="AI27" s="22">
        <f t="shared" si="7"/>
        <v>16</v>
      </c>
      <c r="AJ27" s="23">
        <f t="shared" si="8"/>
        <v>6</v>
      </c>
      <c r="AK27" s="24">
        <f t="shared" si="9"/>
        <v>16.5</v>
      </c>
      <c r="AL27" s="25">
        <f t="shared" si="10"/>
        <v>19.75</v>
      </c>
      <c r="AM27" s="26" t="s">
        <v>59</v>
      </c>
      <c r="AN27" s="69"/>
      <c r="AO27" s="26" t="s">
        <v>382</v>
      </c>
    </row>
    <row r="28" spans="1:41" ht="24.95" customHeight="1" thickBot="1">
      <c r="A28" s="8">
        <v>27</v>
      </c>
      <c r="B28" s="8" t="s">
        <v>149</v>
      </c>
      <c r="C28" s="19" t="s">
        <v>128</v>
      </c>
      <c r="D28" s="26" t="s">
        <v>272</v>
      </c>
      <c r="E28" s="19" t="s">
        <v>86</v>
      </c>
      <c r="F28" s="19" t="s">
        <v>86</v>
      </c>
      <c r="G28" s="19" t="e">
        <f>MATCH(H28,[1]υπεραριθμοι!C$2:C$69,0)</f>
        <v>#N/A</v>
      </c>
      <c r="H28" s="19">
        <v>611006</v>
      </c>
      <c r="I28" s="19" t="s">
        <v>44</v>
      </c>
      <c r="J28" s="19">
        <v>22</v>
      </c>
      <c r="K28" s="19">
        <v>0</v>
      </c>
      <c r="L28" s="19">
        <v>22</v>
      </c>
      <c r="M28" s="27">
        <f t="shared" si="0"/>
        <v>29.166</v>
      </c>
      <c r="N28" s="19">
        <v>4</v>
      </c>
      <c r="O28" s="19">
        <v>0</v>
      </c>
      <c r="P28" s="19">
        <v>4</v>
      </c>
      <c r="Q28" s="19" t="s">
        <v>45</v>
      </c>
      <c r="R28" s="19"/>
      <c r="S28" s="19"/>
      <c r="T28" s="19"/>
      <c r="U28" s="19"/>
      <c r="V28" s="19"/>
      <c r="W28" s="19"/>
      <c r="X28" s="19"/>
      <c r="Y28" s="19"/>
      <c r="Z28" s="19">
        <v>0</v>
      </c>
      <c r="AA28" s="21">
        <v>0</v>
      </c>
      <c r="AB28" s="28">
        <f t="shared" si="1"/>
        <v>33.165999999999997</v>
      </c>
      <c r="AC28" s="29">
        <f t="shared" si="2"/>
        <v>37.165999999999997</v>
      </c>
      <c r="AD28" s="19">
        <f t="shared" si="3"/>
        <v>33.165999999999997</v>
      </c>
      <c r="AE28" s="19">
        <f t="shared" si="4"/>
        <v>33.165999999999997</v>
      </c>
      <c r="AF28" s="19">
        <f t="shared" si="5"/>
        <v>33.165999999999997</v>
      </c>
      <c r="AG28" s="19">
        <f t="shared" si="6"/>
        <v>33.165999999999997</v>
      </c>
      <c r="AH28" s="19" t="s">
        <v>52</v>
      </c>
      <c r="AI28" s="22">
        <f t="shared" si="7"/>
        <v>22</v>
      </c>
      <c r="AJ28" s="23">
        <f t="shared" si="8"/>
        <v>1</v>
      </c>
      <c r="AK28" s="24">
        <f t="shared" si="9"/>
        <v>22.083333333333332</v>
      </c>
      <c r="AL28" s="25">
        <f t="shared" si="10"/>
        <v>29.166</v>
      </c>
      <c r="AM28" s="26" t="s">
        <v>150</v>
      </c>
      <c r="AN28" s="69"/>
      <c r="AO28" s="26" t="s">
        <v>382</v>
      </c>
    </row>
    <row r="29" spans="1:41" ht="24.95" customHeight="1" thickBot="1">
      <c r="A29" s="8">
        <v>28</v>
      </c>
      <c r="B29" s="8" t="s">
        <v>151</v>
      </c>
      <c r="C29" s="19" t="s">
        <v>152</v>
      </c>
      <c r="D29" s="19" t="s">
        <v>153</v>
      </c>
      <c r="E29" s="19" t="s">
        <v>154</v>
      </c>
      <c r="F29" s="19" t="s">
        <v>154</v>
      </c>
      <c r="G29" s="19" t="e">
        <f>MATCH(H29,[1]υπεραριθμοι!C$2:C$69,0)</f>
        <v>#N/A</v>
      </c>
      <c r="H29" s="19">
        <v>613459</v>
      </c>
      <c r="I29" s="19" t="s">
        <v>44</v>
      </c>
      <c r="J29" s="19">
        <v>17</v>
      </c>
      <c r="K29" s="19">
        <v>4</v>
      </c>
      <c r="L29" s="19">
        <v>20</v>
      </c>
      <c r="M29" s="27">
        <f t="shared" si="0"/>
        <v>21.125</v>
      </c>
      <c r="N29" s="19">
        <v>4</v>
      </c>
      <c r="O29" s="19">
        <v>5</v>
      </c>
      <c r="P29" s="19">
        <v>4</v>
      </c>
      <c r="Q29" s="19" t="s">
        <v>45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1">
        <v>0</v>
      </c>
      <c r="AB29" s="28">
        <f t="shared" si="1"/>
        <v>30.125</v>
      </c>
      <c r="AC29" s="29">
        <f t="shared" si="2"/>
        <v>34.125</v>
      </c>
      <c r="AD29" s="19">
        <f t="shared" si="3"/>
        <v>30.125</v>
      </c>
      <c r="AE29" s="19">
        <f t="shared" si="4"/>
        <v>30.125</v>
      </c>
      <c r="AF29" s="19">
        <f t="shared" si="5"/>
        <v>30.125</v>
      </c>
      <c r="AG29" s="19">
        <f t="shared" si="6"/>
        <v>30.125</v>
      </c>
      <c r="AH29" s="19" t="s">
        <v>52</v>
      </c>
      <c r="AI29" s="22">
        <f t="shared" si="7"/>
        <v>17</v>
      </c>
      <c r="AJ29" s="23">
        <f t="shared" si="8"/>
        <v>5</v>
      </c>
      <c r="AK29" s="24">
        <f t="shared" si="9"/>
        <v>17.416666666666668</v>
      </c>
      <c r="AL29" s="25">
        <f t="shared" si="10"/>
        <v>21.125</v>
      </c>
      <c r="AM29" s="26" t="s">
        <v>155</v>
      </c>
      <c r="AN29" s="69"/>
      <c r="AO29" s="26" t="s">
        <v>382</v>
      </c>
    </row>
    <row r="30" spans="1:41" ht="24.95" customHeight="1" thickBot="1">
      <c r="A30" s="19">
        <v>29</v>
      </c>
      <c r="B30" s="8" t="s">
        <v>156</v>
      </c>
      <c r="C30" s="19" t="s">
        <v>124</v>
      </c>
      <c r="D30" s="26" t="s">
        <v>56</v>
      </c>
      <c r="E30" s="19" t="s">
        <v>86</v>
      </c>
      <c r="F30" s="19" t="s">
        <v>86</v>
      </c>
      <c r="G30" s="19" t="e">
        <f>MATCH(H30,[1]υπεραριθμοι!C$2:C$69,0)</f>
        <v>#N/A</v>
      </c>
      <c r="H30" s="19">
        <v>621669</v>
      </c>
      <c r="I30" s="19" t="s">
        <v>44</v>
      </c>
      <c r="J30" s="19">
        <v>11</v>
      </c>
      <c r="K30" s="19">
        <v>9</v>
      </c>
      <c r="L30" s="19">
        <v>23</v>
      </c>
      <c r="M30" s="27">
        <f t="shared" si="0"/>
        <v>12.75</v>
      </c>
      <c r="N30" s="19">
        <v>4</v>
      </c>
      <c r="O30" s="19">
        <v>5</v>
      </c>
      <c r="P30" s="19">
        <v>4</v>
      </c>
      <c r="Q30" s="19" t="s">
        <v>96</v>
      </c>
      <c r="R30" s="19"/>
      <c r="S30" s="19"/>
      <c r="T30" s="19"/>
      <c r="U30" s="19"/>
      <c r="V30" s="19"/>
      <c r="W30" s="19"/>
      <c r="X30" s="19"/>
      <c r="Y30" s="19"/>
      <c r="Z30" s="19">
        <v>0</v>
      </c>
      <c r="AA30" s="21">
        <v>0</v>
      </c>
      <c r="AB30" s="28">
        <f t="shared" si="1"/>
        <v>21.75</v>
      </c>
      <c r="AC30" s="29">
        <f t="shared" si="2"/>
        <v>21.75</v>
      </c>
      <c r="AD30" s="19">
        <f t="shared" si="3"/>
        <v>25.75</v>
      </c>
      <c r="AE30" s="19">
        <f t="shared" si="4"/>
        <v>21.75</v>
      </c>
      <c r="AF30" s="19">
        <f t="shared" si="5"/>
        <v>21.75</v>
      </c>
      <c r="AG30" s="19">
        <f t="shared" si="6"/>
        <v>21.75</v>
      </c>
      <c r="AH30" s="19" t="s">
        <v>52</v>
      </c>
      <c r="AI30" s="22">
        <f t="shared" si="7"/>
        <v>11</v>
      </c>
      <c r="AJ30" s="23">
        <f t="shared" si="8"/>
        <v>10</v>
      </c>
      <c r="AK30" s="24">
        <f t="shared" si="9"/>
        <v>11.833333333333334</v>
      </c>
      <c r="AL30" s="25">
        <f t="shared" si="10"/>
        <v>12.75</v>
      </c>
      <c r="AM30" s="26" t="s">
        <v>157</v>
      </c>
      <c r="AN30" s="69"/>
      <c r="AO30" s="26" t="s">
        <v>382</v>
      </c>
    </row>
    <row r="31" spans="1:41" ht="24.95" customHeight="1" thickBot="1">
      <c r="A31" s="8">
        <v>30</v>
      </c>
      <c r="B31" s="8" t="s">
        <v>158</v>
      </c>
      <c r="C31" s="19" t="s">
        <v>159</v>
      </c>
      <c r="D31" s="19" t="s">
        <v>128</v>
      </c>
      <c r="E31" s="19" t="s">
        <v>68</v>
      </c>
      <c r="F31" s="19" t="s">
        <v>68</v>
      </c>
      <c r="G31" s="19" t="e">
        <f>MATCH(H31,[1]υπεραριθμοι!C$2:C$69,0)</f>
        <v>#N/A</v>
      </c>
      <c r="H31" s="19">
        <v>617924</v>
      </c>
      <c r="I31" s="19" t="s">
        <v>44</v>
      </c>
      <c r="J31" s="19">
        <v>13</v>
      </c>
      <c r="K31" s="19">
        <v>7</v>
      </c>
      <c r="L31" s="19">
        <v>8</v>
      </c>
      <c r="M31" s="27">
        <f t="shared" si="0"/>
        <v>15.375</v>
      </c>
      <c r="N31" s="19">
        <v>4</v>
      </c>
      <c r="O31" s="19">
        <v>5</v>
      </c>
      <c r="P31" s="19">
        <v>4</v>
      </c>
      <c r="Q31" s="19" t="s">
        <v>45</v>
      </c>
      <c r="R31" s="19">
        <v>0</v>
      </c>
      <c r="S31" s="19">
        <v>0</v>
      </c>
      <c r="T31" s="19">
        <v>0</v>
      </c>
      <c r="U31" s="19">
        <v>0</v>
      </c>
      <c r="V31" s="19"/>
      <c r="W31" s="19">
        <v>0</v>
      </c>
      <c r="X31" s="19">
        <v>0</v>
      </c>
      <c r="Y31" s="19"/>
      <c r="Z31" s="19">
        <v>0</v>
      </c>
      <c r="AA31" s="21">
        <v>0</v>
      </c>
      <c r="AB31" s="28">
        <f t="shared" si="1"/>
        <v>24.375</v>
      </c>
      <c r="AC31" s="29">
        <f t="shared" si="2"/>
        <v>28.375</v>
      </c>
      <c r="AD31" s="19">
        <f t="shared" si="3"/>
        <v>24.375</v>
      </c>
      <c r="AE31" s="19">
        <f t="shared" si="4"/>
        <v>24.375</v>
      </c>
      <c r="AF31" s="19">
        <f t="shared" si="5"/>
        <v>24.375</v>
      </c>
      <c r="AG31" s="19">
        <f t="shared" si="6"/>
        <v>24.375</v>
      </c>
      <c r="AH31" s="19" t="s">
        <v>52</v>
      </c>
      <c r="AI31" s="22">
        <f t="shared" si="7"/>
        <v>13</v>
      </c>
      <c r="AJ31" s="23">
        <f t="shared" si="8"/>
        <v>7</v>
      </c>
      <c r="AK31" s="24">
        <f t="shared" si="9"/>
        <v>13.583333333333334</v>
      </c>
      <c r="AL31" s="25">
        <f t="shared" si="10"/>
        <v>15.375</v>
      </c>
      <c r="AM31" s="26" t="s">
        <v>59</v>
      </c>
      <c r="AN31" s="69"/>
      <c r="AO31" s="26" t="s">
        <v>382</v>
      </c>
    </row>
    <row r="32" spans="1:41" ht="24.95" customHeight="1" thickBot="1">
      <c r="A32" s="8">
        <v>31</v>
      </c>
      <c r="B32" s="8" t="s">
        <v>160</v>
      </c>
      <c r="C32" s="19" t="s">
        <v>161</v>
      </c>
      <c r="D32" s="19" t="s">
        <v>75</v>
      </c>
      <c r="E32" s="19" t="s">
        <v>162</v>
      </c>
      <c r="F32" s="19" t="s">
        <v>162</v>
      </c>
      <c r="G32" s="19" t="e">
        <f>MATCH(H32,[1]υπεραριθμοι!C$2:C$69,0)</f>
        <v>#N/A</v>
      </c>
      <c r="H32" s="19">
        <v>605423</v>
      </c>
      <c r="I32" s="19" t="s">
        <v>44</v>
      </c>
      <c r="J32" s="19">
        <v>16</v>
      </c>
      <c r="K32" s="19">
        <v>9</v>
      </c>
      <c r="L32" s="19">
        <v>12</v>
      </c>
      <c r="M32" s="27">
        <f t="shared" si="0"/>
        <v>20.125</v>
      </c>
      <c r="N32" s="19">
        <v>4</v>
      </c>
      <c r="O32" s="19">
        <v>11</v>
      </c>
      <c r="P32" s="19">
        <v>4</v>
      </c>
      <c r="Q32" s="19" t="s">
        <v>45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21">
        <v>0</v>
      </c>
      <c r="AB32" s="28">
        <f t="shared" si="1"/>
        <v>35.125</v>
      </c>
      <c r="AC32" s="29">
        <f t="shared" si="2"/>
        <v>39.125</v>
      </c>
      <c r="AD32" s="19">
        <f t="shared" si="3"/>
        <v>35.125</v>
      </c>
      <c r="AE32" s="19">
        <f t="shared" si="4"/>
        <v>35.125</v>
      </c>
      <c r="AF32" s="19">
        <f t="shared" si="5"/>
        <v>35.125</v>
      </c>
      <c r="AG32" s="19">
        <f t="shared" si="6"/>
        <v>35.125</v>
      </c>
      <c r="AH32" s="19" t="s">
        <v>52</v>
      </c>
      <c r="AI32" s="22">
        <f t="shared" si="7"/>
        <v>16</v>
      </c>
      <c r="AJ32" s="23">
        <f t="shared" si="8"/>
        <v>9</v>
      </c>
      <c r="AK32" s="24">
        <f t="shared" si="9"/>
        <v>16.75</v>
      </c>
      <c r="AL32" s="25">
        <f t="shared" si="10"/>
        <v>20.125</v>
      </c>
      <c r="AM32" s="26" t="s">
        <v>163</v>
      </c>
      <c r="AN32" s="69"/>
      <c r="AO32" s="26" t="s">
        <v>382</v>
      </c>
    </row>
    <row r="33" spans="1:41" ht="24.95" customHeight="1" thickBot="1">
      <c r="A33" s="19">
        <v>32</v>
      </c>
      <c r="B33" s="9" t="s">
        <v>164</v>
      </c>
      <c r="C33" s="19" t="s">
        <v>104</v>
      </c>
      <c r="D33" s="19" t="s">
        <v>109</v>
      </c>
      <c r="E33" s="19" t="s">
        <v>165</v>
      </c>
      <c r="F33" s="9" t="s">
        <v>166</v>
      </c>
      <c r="G33" s="19">
        <f>MATCH(H33,[1]υπεραριθμοι!C$2:C$69,0)</f>
        <v>4</v>
      </c>
      <c r="H33" s="19">
        <v>617999</v>
      </c>
      <c r="I33" s="19" t="s">
        <v>44</v>
      </c>
      <c r="J33" s="19">
        <v>13</v>
      </c>
      <c r="K33" s="19">
        <v>7</v>
      </c>
      <c r="L33" s="19">
        <v>7</v>
      </c>
      <c r="M33" s="27">
        <f t="shared" si="0"/>
        <v>15.375</v>
      </c>
      <c r="N33" s="19">
        <v>4</v>
      </c>
      <c r="O33" s="19">
        <v>11</v>
      </c>
      <c r="P33" s="19">
        <v>4</v>
      </c>
      <c r="Q33" s="19" t="s">
        <v>96</v>
      </c>
      <c r="R33" s="19">
        <v>10</v>
      </c>
      <c r="S33" s="19" t="s">
        <v>96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21">
        <v>0</v>
      </c>
      <c r="AB33" s="28">
        <f t="shared" si="1"/>
        <v>30.375</v>
      </c>
      <c r="AC33" s="29">
        <f t="shared" si="2"/>
        <v>30.375</v>
      </c>
      <c r="AD33" s="19">
        <f t="shared" si="3"/>
        <v>44.375</v>
      </c>
      <c r="AE33" s="19">
        <f t="shared" si="4"/>
        <v>30.375</v>
      </c>
      <c r="AF33" s="19">
        <f t="shared" si="5"/>
        <v>30.375</v>
      </c>
      <c r="AG33" s="19">
        <f t="shared" si="6"/>
        <v>30.375</v>
      </c>
      <c r="AH33" s="19" t="s">
        <v>52</v>
      </c>
      <c r="AI33" s="22">
        <f t="shared" si="7"/>
        <v>13</v>
      </c>
      <c r="AJ33" s="23">
        <f t="shared" si="8"/>
        <v>7</v>
      </c>
      <c r="AK33" s="24">
        <f t="shared" si="9"/>
        <v>13.583333333333334</v>
      </c>
      <c r="AL33" s="25">
        <f t="shared" si="10"/>
        <v>15.375</v>
      </c>
      <c r="AM33" s="26" t="s">
        <v>167</v>
      </c>
      <c r="AN33" s="69"/>
      <c r="AO33" s="26" t="s">
        <v>382</v>
      </c>
    </row>
    <row r="34" spans="1:41" ht="24.95" customHeight="1" thickBot="1">
      <c r="A34" s="8">
        <v>33</v>
      </c>
      <c r="B34" s="8" t="s">
        <v>168</v>
      </c>
      <c r="C34" s="19" t="s">
        <v>61</v>
      </c>
      <c r="D34" s="19" t="s">
        <v>67</v>
      </c>
      <c r="E34" s="19" t="s">
        <v>169</v>
      </c>
      <c r="F34" s="19" t="s">
        <v>169</v>
      </c>
      <c r="G34" s="19" t="e">
        <f>MATCH(H34,[1]υπεραριθμοι!C$2:C$69,0)</f>
        <v>#N/A</v>
      </c>
      <c r="H34" s="19">
        <v>617993</v>
      </c>
      <c r="I34" s="19" t="s">
        <v>44</v>
      </c>
      <c r="J34" s="19">
        <v>13</v>
      </c>
      <c r="K34" s="19">
        <v>7</v>
      </c>
      <c r="L34" s="19">
        <v>7</v>
      </c>
      <c r="M34" s="27">
        <f t="shared" ref="M34:M65" si="11">AL34</f>
        <v>15.375</v>
      </c>
      <c r="N34" s="19">
        <v>4</v>
      </c>
      <c r="O34" s="19">
        <v>11</v>
      </c>
      <c r="P34" s="19">
        <v>4</v>
      </c>
      <c r="Q34" s="19" t="s">
        <v>45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21">
        <v>0</v>
      </c>
      <c r="AB34" s="28">
        <f t="shared" ref="AB34:AB65" si="12">M34+N34+O34+T34+W34</f>
        <v>30.375</v>
      </c>
      <c r="AC34" s="29">
        <f t="shared" ref="AC34:AC65" si="13">AB34 + IF(Q34="ΠΑΤΡΕΩN",4,0) + IF(S34="ΠΑΤΡΕΩN",10,0)+ IF(Y34="ΠΑΤΡΕΩN",X34,0) + IF(AA34="ΠΑΤΡΕΩN",Z34,0)+ IF(V34="ΠΑΤΡΕΩN",2,0)</f>
        <v>34.375</v>
      </c>
      <c r="AD34" s="19">
        <f t="shared" ref="AD34:AD62" si="14">AB34 + IF(Q34="ΑΙΓΙΑΛΕΙΑΣ",4,0) + IF(S34="ΑΙΓΙΑΛΕΙΑΣ",10,0)+ IF(Y34="ΑΙΓΙΑΛΕΙΑΣ",X34,0) + IF(AA34="ΑΙΓΙΑΛΕΙΑΣ",Z34,0)+ IF(V34="ΑΙΓΙΑΛΕΙΑΣ",2,0)</f>
        <v>30.375</v>
      </c>
      <c r="AE34" s="19">
        <f t="shared" ref="AE34:AE62" si="15">AB34 + IF(Q34="ΔΥΤΙΚΗΣ ΑΧΑΪΑΣ",4,0) + IF(S34="ΔΥΤΙΚΗΣ ΑΧΑΪΑΣ",10,0)+ IF(Y34="ΔΥΤΙΚΗΣ ΑΧΑΪΑΣ",X34,0) + IF(AA34="ΔΥΤΙΚΗΣ ΑΧΑΪΑΣ",Z34,0)+ IF(V34="ΔΥΤΙΚΗΣ ΑΧΑΪΑΣ",2,0)</f>
        <v>30.375</v>
      </c>
      <c r="AF34" s="19">
        <f t="shared" ref="AF34:AF62" si="16">AB34 + IF(Q34="ΕΡΥΜΑΝΘΟΥ",4,0) + IF(S34="ΕΡΥΜΑΝΘΟΥ",10,0)+ IF(Y34="ΕΡΥΜΑΝΘΟΥ",X34,0) + IF(AA34="ΕΡΥΜΑΝΘΟΥ",Z34,0)+ IF(V34="ΕΡΥΜΑΝΘΟΥ",2,0)</f>
        <v>30.375</v>
      </c>
      <c r="AG34" s="19">
        <f t="shared" ref="AG34:AG62" si="17">AB34 + IF(Q34="ΚΑΛΑΒΡΥΤΩΝ",4,0) + IF(S34="ΚΑΛΑΒΡΥΤΩΝ",10,0)+ IF(Y34="ΚΑΛΑΒΡΥΤΩΝ",X34,0) + IF(AA34="ΚΑΛΑΒΡΥΤΩΝ",Z34,0)+ IF(V34="ΚΑΛΑΒΡΥΤΩΝ",2,0)</f>
        <v>30.375</v>
      </c>
      <c r="AH34" s="19" t="s">
        <v>52</v>
      </c>
      <c r="AI34" s="22">
        <f t="shared" ref="AI34:AI62" si="18">J34</f>
        <v>13</v>
      </c>
      <c r="AJ34" s="23">
        <f t="shared" ref="AJ34:AJ62" si="19">IF(L34&gt;14,K34+1,K34)</f>
        <v>7</v>
      </c>
      <c r="AK34" s="24">
        <f t="shared" ref="AK34:AK65" si="20">AI34+AJ34/12</f>
        <v>13.583333333333334</v>
      </c>
      <c r="AL34" s="25">
        <f t="shared" ref="AL34:AL65" si="21">TRUNC((IF(AK34&gt;20,(AK34-20)*2+10+15,(IF(AK34&gt;10,(AK34-10)*1.5+10,AK34*1)))),3)</f>
        <v>15.375</v>
      </c>
      <c r="AM34" s="26" t="s">
        <v>84</v>
      </c>
      <c r="AN34" s="69"/>
      <c r="AO34" s="26" t="s">
        <v>382</v>
      </c>
    </row>
    <row r="35" spans="1:41" ht="24.95" customHeight="1" thickBot="1">
      <c r="A35" s="8">
        <v>34</v>
      </c>
      <c r="B35" s="8" t="s">
        <v>170</v>
      </c>
      <c r="C35" s="19" t="s">
        <v>105</v>
      </c>
      <c r="D35" s="19" t="s">
        <v>109</v>
      </c>
      <c r="E35" s="19" t="s">
        <v>95</v>
      </c>
      <c r="F35" s="19" t="s">
        <v>95</v>
      </c>
      <c r="G35" s="19" t="e">
        <f>MATCH(H35,[1]υπεραριθμοι!C$2:C$69,0)</f>
        <v>#N/A</v>
      </c>
      <c r="H35" s="19">
        <v>618592</v>
      </c>
      <c r="I35" s="19" t="s">
        <v>44</v>
      </c>
      <c r="J35" s="19">
        <v>12</v>
      </c>
      <c r="K35" s="19">
        <v>9</v>
      </c>
      <c r="L35" s="19">
        <v>7</v>
      </c>
      <c r="M35" s="27">
        <f t="shared" si="11"/>
        <v>14.125</v>
      </c>
      <c r="N35" s="19">
        <v>4</v>
      </c>
      <c r="O35" s="19">
        <v>0</v>
      </c>
      <c r="P35" s="19">
        <v>4</v>
      </c>
      <c r="Q35" s="19" t="s">
        <v>45</v>
      </c>
      <c r="R35" s="19">
        <v>0</v>
      </c>
      <c r="S35" s="19">
        <v>0</v>
      </c>
      <c r="T35" s="19">
        <v>0</v>
      </c>
      <c r="U35" s="19">
        <v>0</v>
      </c>
      <c r="V35" s="19"/>
      <c r="W35" s="19">
        <v>0</v>
      </c>
      <c r="X35" s="19">
        <v>0</v>
      </c>
      <c r="Y35" s="19">
        <v>0</v>
      </c>
      <c r="Z35" s="19">
        <v>0</v>
      </c>
      <c r="AA35" s="21">
        <v>0</v>
      </c>
      <c r="AB35" s="28">
        <f t="shared" si="12"/>
        <v>18.125</v>
      </c>
      <c r="AC35" s="29">
        <f t="shared" si="13"/>
        <v>22.125</v>
      </c>
      <c r="AD35" s="19">
        <f t="shared" si="14"/>
        <v>18.125</v>
      </c>
      <c r="AE35" s="19">
        <f t="shared" si="15"/>
        <v>18.125</v>
      </c>
      <c r="AF35" s="19">
        <f t="shared" si="16"/>
        <v>18.125</v>
      </c>
      <c r="AG35" s="19">
        <f t="shared" si="17"/>
        <v>18.125</v>
      </c>
      <c r="AH35" s="19" t="s">
        <v>52</v>
      </c>
      <c r="AI35" s="22">
        <f t="shared" si="18"/>
        <v>12</v>
      </c>
      <c r="AJ35" s="23">
        <f t="shared" si="19"/>
        <v>9</v>
      </c>
      <c r="AK35" s="24">
        <f t="shared" si="20"/>
        <v>12.75</v>
      </c>
      <c r="AL35" s="25">
        <f t="shared" si="21"/>
        <v>14.125</v>
      </c>
      <c r="AM35" s="26" t="s">
        <v>84</v>
      </c>
      <c r="AN35" s="69"/>
      <c r="AO35" s="26" t="s">
        <v>382</v>
      </c>
    </row>
    <row r="36" spans="1:41" ht="24.95" customHeight="1" thickBot="1">
      <c r="A36" s="19">
        <v>35</v>
      </c>
      <c r="B36" s="8" t="s">
        <v>171</v>
      </c>
      <c r="C36" s="19" t="s">
        <v>172</v>
      </c>
      <c r="D36" s="19" t="s">
        <v>173</v>
      </c>
      <c r="E36" s="19" t="s">
        <v>68</v>
      </c>
      <c r="F36" s="19" t="s">
        <v>68</v>
      </c>
      <c r="G36" s="19" t="e">
        <f>MATCH(H36,[1]υπεραριθμοι!C$2:C$69,0)</f>
        <v>#N/A</v>
      </c>
      <c r="H36" s="19">
        <v>617850</v>
      </c>
      <c r="I36" s="19" t="s">
        <v>44</v>
      </c>
      <c r="J36" s="19">
        <v>13</v>
      </c>
      <c r="K36" s="19">
        <v>7</v>
      </c>
      <c r="L36" s="19">
        <v>8</v>
      </c>
      <c r="M36" s="27">
        <f t="shared" si="11"/>
        <v>15.375</v>
      </c>
      <c r="N36" s="19">
        <v>0</v>
      </c>
      <c r="O36" s="19">
        <v>0</v>
      </c>
      <c r="P36" s="19">
        <v>4</v>
      </c>
      <c r="Q36" s="19" t="s">
        <v>45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5</v>
      </c>
      <c r="X36" s="19">
        <v>0</v>
      </c>
      <c r="Y36" s="19">
        <v>0</v>
      </c>
      <c r="Z36" s="19">
        <v>0</v>
      </c>
      <c r="AA36" s="21">
        <v>0</v>
      </c>
      <c r="AB36" s="28">
        <f t="shared" si="12"/>
        <v>20.375</v>
      </c>
      <c r="AC36" s="29">
        <f t="shared" si="13"/>
        <v>24.375</v>
      </c>
      <c r="AD36" s="19">
        <f t="shared" si="14"/>
        <v>20.375</v>
      </c>
      <c r="AE36" s="19">
        <f t="shared" si="15"/>
        <v>20.375</v>
      </c>
      <c r="AF36" s="19">
        <f t="shared" si="16"/>
        <v>20.375</v>
      </c>
      <c r="AG36" s="19">
        <f t="shared" si="17"/>
        <v>20.375</v>
      </c>
      <c r="AH36" s="26" t="s">
        <v>174</v>
      </c>
      <c r="AI36" s="22">
        <f t="shared" si="18"/>
        <v>13</v>
      </c>
      <c r="AJ36" s="23">
        <f t="shared" si="19"/>
        <v>7</v>
      </c>
      <c r="AK36" s="24">
        <f t="shared" si="20"/>
        <v>13.583333333333334</v>
      </c>
      <c r="AL36" s="25">
        <f t="shared" si="21"/>
        <v>15.375</v>
      </c>
      <c r="AM36" s="26" t="s">
        <v>175</v>
      </c>
      <c r="AN36" s="69"/>
      <c r="AO36" s="26" t="s">
        <v>382</v>
      </c>
    </row>
    <row r="37" spans="1:41" ht="24.95" customHeight="1" thickBot="1">
      <c r="A37" s="8">
        <v>36</v>
      </c>
      <c r="B37" s="8" t="s">
        <v>176</v>
      </c>
      <c r="C37" s="19" t="s">
        <v>41</v>
      </c>
      <c r="D37" s="26" t="s">
        <v>387</v>
      </c>
      <c r="E37" s="19" t="s">
        <v>86</v>
      </c>
      <c r="F37" s="19" t="s">
        <v>86</v>
      </c>
      <c r="G37" s="19" t="e">
        <f>MATCH(H37,[1]υπεραριθμοι!C$2:C$69,0)</f>
        <v>#N/A</v>
      </c>
      <c r="H37" s="19">
        <v>617950</v>
      </c>
      <c r="I37" s="19" t="s">
        <v>44</v>
      </c>
      <c r="J37" s="19">
        <v>13</v>
      </c>
      <c r="K37" s="19">
        <v>7</v>
      </c>
      <c r="L37" s="19">
        <v>6</v>
      </c>
      <c r="M37" s="27">
        <f t="shared" si="11"/>
        <v>15.375</v>
      </c>
      <c r="N37" s="19">
        <v>4</v>
      </c>
      <c r="O37" s="19">
        <v>0</v>
      </c>
      <c r="P37" s="19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>
        <v>0</v>
      </c>
      <c r="AA37" s="21">
        <v>0</v>
      </c>
      <c r="AB37" s="28">
        <f t="shared" si="12"/>
        <v>19.375</v>
      </c>
      <c r="AC37" s="29">
        <f t="shared" si="13"/>
        <v>19.375</v>
      </c>
      <c r="AD37" s="19">
        <f t="shared" si="14"/>
        <v>19.375</v>
      </c>
      <c r="AE37" s="19">
        <f t="shared" si="15"/>
        <v>19.375</v>
      </c>
      <c r="AF37" s="19">
        <f t="shared" si="16"/>
        <v>19.375</v>
      </c>
      <c r="AG37" s="19">
        <f t="shared" si="17"/>
        <v>19.375</v>
      </c>
      <c r="AH37" s="19" t="s">
        <v>52</v>
      </c>
      <c r="AI37" s="22">
        <f t="shared" si="18"/>
        <v>13</v>
      </c>
      <c r="AJ37" s="23">
        <f t="shared" si="19"/>
        <v>7</v>
      </c>
      <c r="AK37" s="24">
        <f t="shared" si="20"/>
        <v>13.583333333333334</v>
      </c>
      <c r="AL37" s="25">
        <f t="shared" si="21"/>
        <v>15.375</v>
      </c>
      <c r="AM37" s="26" t="s">
        <v>177</v>
      </c>
      <c r="AN37" s="69"/>
      <c r="AO37" s="26" t="s">
        <v>382</v>
      </c>
    </row>
    <row r="38" spans="1:41" s="18" customFormat="1" ht="24.95" customHeight="1" thickBot="1">
      <c r="A38" s="8">
        <v>37</v>
      </c>
      <c r="B38" s="8" t="s">
        <v>178</v>
      </c>
      <c r="C38" s="19" t="s">
        <v>41</v>
      </c>
      <c r="D38" s="19" t="s">
        <v>128</v>
      </c>
      <c r="E38" s="19" t="s">
        <v>179</v>
      </c>
      <c r="F38" s="9" t="s">
        <v>177</v>
      </c>
      <c r="G38" s="19">
        <f>MATCH(H38,[1]υπεραριθμοι!C$2:C$69,0)</f>
        <v>8</v>
      </c>
      <c r="H38" s="19">
        <v>617682</v>
      </c>
      <c r="I38" s="19" t="s">
        <v>44</v>
      </c>
      <c r="J38" s="19">
        <v>13</v>
      </c>
      <c r="K38" s="19">
        <v>7</v>
      </c>
      <c r="L38" s="19">
        <v>6</v>
      </c>
      <c r="M38" s="27">
        <f t="shared" si="11"/>
        <v>15.375</v>
      </c>
      <c r="N38" s="19">
        <v>4</v>
      </c>
      <c r="O38" s="19">
        <v>5</v>
      </c>
      <c r="P38" s="19">
        <v>4</v>
      </c>
      <c r="Q38" s="19" t="s">
        <v>45</v>
      </c>
      <c r="R38" s="19">
        <v>10</v>
      </c>
      <c r="S38" s="19" t="s">
        <v>45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21">
        <v>0</v>
      </c>
      <c r="AB38" s="28">
        <f t="shared" si="12"/>
        <v>24.375</v>
      </c>
      <c r="AC38" s="29">
        <f t="shared" si="13"/>
        <v>38.375</v>
      </c>
      <c r="AD38" s="19">
        <f t="shared" si="14"/>
        <v>24.375</v>
      </c>
      <c r="AE38" s="19">
        <f t="shared" si="15"/>
        <v>24.375</v>
      </c>
      <c r="AF38" s="19">
        <f t="shared" si="16"/>
        <v>24.375</v>
      </c>
      <c r="AG38" s="19">
        <f t="shared" si="17"/>
        <v>24.375</v>
      </c>
      <c r="AH38" s="19" t="s">
        <v>52</v>
      </c>
      <c r="AI38" s="22">
        <f t="shared" si="18"/>
        <v>13</v>
      </c>
      <c r="AJ38" s="23">
        <f t="shared" si="19"/>
        <v>7</v>
      </c>
      <c r="AK38" s="24">
        <f t="shared" si="20"/>
        <v>13.583333333333334</v>
      </c>
      <c r="AL38" s="25">
        <f t="shared" si="21"/>
        <v>15.375</v>
      </c>
      <c r="AM38" s="26" t="s">
        <v>180</v>
      </c>
      <c r="AN38" s="69"/>
      <c r="AO38" s="26" t="s">
        <v>382</v>
      </c>
    </row>
    <row r="39" spans="1:41" ht="24.95" customHeight="1" thickBot="1">
      <c r="A39" s="19">
        <v>38</v>
      </c>
      <c r="B39" s="8" t="s">
        <v>181</v>
      </c>
      <c r="C39" s="19" t="s">
        <v>182</v>
      </c>
      <c r="D39" s="19" t="s">
        <v>109</v>
      </c>
      <c r="E39" s="19" t="s">
        <v>162</v>
      </c>
      <c r="F39" s="19" t="s">
        <v>162</v>
      </c>
      <c r="G39" s="19" t="e">
        <f>MATCH(H39,[1]υπεραριθμοι!C$2:C$69,0)</f>
        <v>#N/A</v>
      </c>
      <c r="H39" s="19">
        <v>617384</v>
      </c>
      <c r="I39" s="19" t="s">
        <v>44</v>
      </c>
      <c r="J39" s="19">
        <v>14</v>
      </c>
      <c r="K39" s="19">
        <v>1</v>
      </c>
      <c r="L39" s="19">
        <v>0</v>
      </c>
      <c r="M39" s="27">
        <f t="shared" si="11"/>
        <v>16.125</v>
      </c>
      <c r="N39" s="19">
        <v>4</v>
      </c>
      <c r="O39" s="19">
        <v>5</v>
      </c>
      <c r="P39" s="19">
        <v>4</v>
      </c>
      <c r="Q39" s="19" t="s">
        <v>45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21">
        <v>0</v>
      </c>
      <c r="AB39" s="28">
        <f t="shared" si="12"/>
        <v>25.125</v>
      </c>
      <c r="AC39" s="29">
        <f t="shared" si="13"/>
        <v>29.125</v>
      </c>
      <c r="AD39" s="19">
        <f t="shared" si="14"/>
        <v>25.125</v>
      </c>
      <c r="AE39" s="19">
        <f t="shared" si="15"/>
        <v>25.125</v>
      </c>
      <c r="AF39" s="19">
        <f t="shared" si="16"/>
        <v>25.125</v>
      </c>
      <c r="AG39" s="19">
        <f t="shared" si="17"/>
        <v>25.125</v>
      </c>
      <c r="AH39" s="19" t="s">
        <v>52</v>
      </c>
      <c r="AI39" s="22">
        <f t="shared" si="18"/>
        <v>14</v>
      </c>
      <c r="AJ39" s="23">
        <f t="shared" si="19"/>
        <v>1</v>
      </c>
      <c r="AK39" s="24">
        <f t="shared" si="20"/>
        <v>14.083333333333334</v>
      </c>
      <c r="AL39" s="25">
        <f t="shared" si="21"/>
        <v>16.125</v>
      </c>
      <c r="AM39" s="26" t="s">
        <v>59</v>
      </c>
      <c r="AN39" s="69"/>
      <c r="AO39" s="26" t="s">
        <v>382</v>
      </c>
    </row>
    <row r="40" spans="1:41" ht="24.95" customHeight="1" thickBot="1">
      <c r="A40" s="8">
        <v>39</v>
      </c>
      <c r="B40" s="8" t="s">
        <v>183</v>
      </c>
      <c r="C40" s="19" t="s">
        <v>81</v>
      </c>
      <c r="D40" s="19" t="s">
        <v>100</v>
      </c>
      <c r="E40" s="19" t="s">
        <v>184</v>
      </c>
      <c r="F40" s="19" t="s">
        <v>184</v>
      </c>
      <c r="G40" s="19" t="e">
        <f>MATCH(H40,[1]υπεραριθμοι!C$2:C$69,0)</f>
        <v>#N/A</v>
      </c>
      <c r="H40" s="19">
        <v>605048</v>
      </c>
      <c r="I40" s="19" t="s">
        <v>44</v>
      </c>
      <c r="J40" s="19">
        <v>18</v>
      </c>
      <c r="K40" s="19">
        <v>2</v>
      </c>
      <c r="L40" s="19">
        <v>18</v>
      </c>
      <c r="M40" s="27">
        <f t="shared" si="11"/>
        <v>22.375</v>
      </c>
      <c r="N40" s="19">
        <v>4</v>
      </c>
      <c r="O40" s="19">
        <v>11</v>
      </c>
      <c r="P40" s="19">
        <v>4</v>
      </c>
      <c r="Q40" s="19" t="s">
        <v>45</v>
      </c>
      <c r="R40" s="19">
        <v>10</v>
      </c>
      <c r="S40" s="19" t="s">
        <v>45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21">
        <v>0</v>
      </c>
      <c r="AB40" s="28">
        <f t="shared" si="12"/>
        <v>37.375</v>
      </c>
      <c r="AC40" s="29">
        <f t="shared" si="13"/>
        <v>51.375</v>
      </c>
      <c r="AD40" s="19">
        <f t="shared" si="14"/>
        <v>37.375</v>
      </c>
      <c r="AE40" s="19">
        <f t="shared" si="15"/>
        <v>37.375</v>
      </c>
      <c r="AF40" s="19">
        <f t="shared" si="16"/>
        <v>37.375</v>
      </c>
      <c r="AG40" s="19">
        <f t="shared" si="17"/>
        <v>37.375</v>
      </c>
      <c r="AH40" s="19" t="s">
        <v>52</v>
      </c>
      <c r="AI40" s="22">
        <f t="shared" si="18"/>
        <v>18</v>
      </c>
      <c r="AJ40" s="23">
        <f t="shared" si="19"/>
        <v>3</v>
      </c>
      <c r="AK40" s="24">
        <f t="shared" si="20"/>
        <v>18.25</v>
      </c>
      <c r="AL40" s="25">
        <f t="shared" si="21"/>
        <v>22.375</v>
      </c>
      <c r="AM40" s="26" t="s">
        <v>91</v>
      </c>
      <c r="AN40" s="69"/>
      <c r="AO40" s="26" t="s">
        <v>382</v>
      </c>
    </row>
    <row r="41" spans="1:41" ht="24.95" customHeight="1" thickBot="1">
      <c r="A41" s="8">
        <v>40</v>
      </c>
      <c r="B41" s="8" t="s">
        <v>185</v>
      </c>
      <c r="C41" s="19" t="s">
        <v>159</v>
      </c>
      <c r="D41" s="19" t="s">
        <v>81</v>
      </c>
      <c r="E41" s="19" t="s">
        <v>186</v>
      </c>
      <c r="F41" s="19" t="s">
        <v>186</v>
      </c>
      <c r="G41" s="19" t="e">
        <f>MATCH(H41,[1]υπεραριθμοι!C$2:C$69,0)</f>
        <v>#N/A</v>
      </c>
      <c r="H41" s="19">
        <v>621538</v>
      </c>
      <c r="I41" s="19" t="s">
        <v>44</v>
      </c>
      <c r="J41" s="19">
        <v>11</v>
      </c>
      <c r="K41" s="19">
        <v>9</v>
      </c>
      <c r="L41" s="19">
        <v>28</v>
      </c>
      <c r="M41" s="27">
        <f t="shared" si="11"/>
        <v>12.75</v>
      </c>
      <c r="N41" s="19">
        <v>0</v>
      </c>
      <c r="O41" s="19">
        <v>0</v>
      </c>
      <c r="P41" s="19">
        <v>4</v>
      </c>
      <c r="Q41" s="19" t="s">
        <v>45</v>
      </c>
      <c r="R41" s="19">
        <v>0</v>
      </c>
      <c r="S41" s="19">
        <v>0</v>
      </c>
      <c r="T41" s="19">
        <v>0</v>
      </c>
      <c r="U41" s="19">
        <v>2</v>
      </c>
      <c r="V41" s="19" t="s">
        <v>45</v>
      </c>
      <c r="W41" s="19">
        <v>0</v>
      </c>
      <c r="X41" s="19">
        <v>0</v>
      </c>
      <c r="Y41" s="19">
        <v>0</v>
      </c>
      <c r="Z41" s="19">
        <v>0</v>
      </c>
      <c r="AA41" s="21">
        <v>0</v>
      </c>
      <c r="AB41" s="28">
        <f t="shared" si="12"/>
        <v>12.75</v>
      </c>
      <c r="AC41" s="29">
        <f t="shared" si="13"/>
        <v>18.75</v>
      </c>
      <c r="AD41" s="19">
        <f t="shared" si="14"/>
        <v>12.75</v>
      </c>
      <c r="AE41" s="19">
        <f t="shared" si="15"/>
        <v>12.75</v>
      </c>
      <c r="AF41" s="19">
        <f t="shared" si="16"/>
        <v>12.75</v>
      </c>
      <c r="AG41" s="19">
        <f t="shared" si="17"/>
        <v>12.75</v>
      </c>
      <c r="AH41" s="19" t="s">
        <v>52</v>
      </c>
      <c r="AI41" s="22">
        <f t="shared" si="18"/>
        <v>11</v>
      </c>
      <c r="AJ41" s="23">
        <f t="shared" si="19"/>
        <v>10</v>
      </c>
      <c r="AK41" s="24">
        <f t="shared" si="20"/>
        <v>11.833333333333334</v>
      </c>
      <c r="AL41" s="25">
        <f t="shared" si="21"/>
        <v>12.75</v>
      </c>
      <c r="AM41" s="26" t="s">
        <v>187</v>
      </c>
      <c r="AN41" s="69"/>
      <c r="AO41" s="26" t="s">
        <v>382</v>
      </c>
    </row>
    <row r="42" spans="1:41" s="30" customFormat="1" ht="24.95" customHeight="1" thickBot="1">
      <c r="A42" s="19">
        <v>41</v>
      </c>
      <c r="B42" s="8" t="s">
        <v>188</v>
      </c>
      <c r="C42" s="19" t="s">
        <v>189</v>
      </c>
      <c r="D42" s="19" t="s">
        <v>71</v>
      </c>
      <c r="E42" s="19" t="s">
        <v>190</v>
      </c>
      <c r="F42" s="19" t="s">
        <v>190</v>
      </c>
      <c r="G42" s="19" t="e">
        <f>MATCH(H42,[1]υπεραριθμοι!C$2:C$69,0)</f>
        <v>#N/A</v>
      </c>
      <c r="H42" s="19">
        <v>588687</v>
      </c>
      <c r="I42" s="19" t="s">
        <v>44</v>
      </c>
      <c r="J42" s="19">
        <v>22</v>
      </c>
      <c r="K42" s="19">
        <v>10</v>
      </c>
      <c r="L42" s="19">
        <v>2</v>
      </c>
      <c r="M42" s="27">
        <f t="shared" si="11"/>
        <v>30.666</v>
      </c>
      <c r="N42" s="19">
        <v>0</v>
      </c>
      <c r="O42" s="19">
        <v>0</v>
      </c>
      <c r="P42" s="19">
        <v>4</v>
      </c>
      <c r="Q42" s="19" t="s">
        <v>45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21">
        <v>0</v>
      </c>
      <c r="AB42" s="28">
        <f t="shared" si="12"/>
        <v>30.666</v>
      </c>
      <c r="AC42" s="29">
        <f t="shared" si="13"/>
        <v>34.665999999999997</v>
      </c>
      <c r="AD42" s="19">
        <f t="shared" si="14"/>
        <v>30.666</v>
      </c>
      <c r="AE42" s="19">
        <f t="shared" si="15"/>
        <v>30.666</v>
      </c>
      <c r="AF42" s="19">
        <f t="shared" si="16"/>
        <v>30.666</v>
      </c>
      <c r="AG42" s="19">
        <f t="shared" si="17"/>
        <v>30.666</v>
      </c>
      <c r="AH42" s="19" t="s">
        <v>52</v>
      </c>
      <c r="AI42" s="22">
        <f t="shared" si="18"/>
        <v>22</v>
      </c>
      <c r="AJ42" s="23">
        <f t="shared" si="19"/>
        <v>10</v>
      </c>
      <c r="AK42" s="24">
        <f t="shared" si="20"/>
        <v>22.833333333333332</v>
      </c>
      <c r="AL42" s="25">
        <f t="shared" si="21"/>
        <v>30.666</v>
      </c>
      <c r="AM42" s="26" t="s">
        <v>59</v>
      </c>
      <c r="AN42" s="69"/>
      <c r="AO42" s="26" t="s">
        <v>382</v>
      </c>
    </row>
    <row r="43" spans="1:41" ht="24.95" customHeight="1" thickBot="1">
      <c r="A43" s="8">
        <v>42</v>
      </c>
      <c r="B43" s="8" t="s">
        <v>191</v>
      </c>
      <c r="C43" s="19" t="s">
        <v>40</v>
      </c>
      <c r="D43" s="19" t="s">
        <v>56</v>
      </c>
      <c r="E43" s="19" t="s">
        <v>192</v>
      </c>
      <c r="F43" s="19" t="s">
        <v>192</v>
      </c>
      <c r="G43" s="19" t="e">
        <f>MATCH(H43,[1]υπεραριθμοι!C$2:C$69,0)</f>
        <v>#N/A</v>
      </c>
      <c r="H43" s="19">
        <v>614559</v>
      </c>
      <c r="I43" s="19" t="s">
        <v>44</v>
      </c>
      <c r="J43" s="19">
        <v>13</v>
      </c>
      <c r="K43" s="19">
        <v>9</v>
      </c>
      <c r="L43" s="19">
        <v>25</v>
      </c>
      <c r="M43" s="27">
        <f t="shared" si="11"/>
        <v>15.75</v>
      </c>
      <c r="N43" s="19">
        <v>0</v>
      </c>
      <c r="O43" s="19">
        <v>0</v>
      </c>
      <c r="P43" s="19">
        <v>4</v>
      </c>
      <c r="Q43" s="19" t="s">
        <v>45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21">
        <v>0</v>
      </c>
      <c r="AB43" s="28">
        <f t="shared" si="12"/>
        <v>15.75</v>
      </c>
      <c r="AC43" s="29">
        <f t="shared" si="13"/>
        <v>19.75</v>
      </c>
      <c r="AD43" s="19">
        <f t="shared" si="14"/>
        <v>15.75</v>
      </c>
      <c r="AE43" s="19">
        <f t="shared" si="15"/>
        <v>15.75</v>
      </c>
      <c r="AF43" s="19">
        <f t="shared" si="16"/>
        <v>15.75</v>
      </c>
      <c r="AG43" s="19">
        <f t="shared" si="17"/>
        <v>15.75</v>
      </c>
      <c r="AH43" s="19" t="s">
        <v>52</v>
      </c>
      <c r="AI43" s="22">
        <f t="shared" si="18"/>
        <v>13</v>
      </c>
      <c r="AJ43" s="23">
        <f t="shared" si="19"/>
        <v>10</v>
      </c>
      <c r="AK43" s="24">
        <f t="shared" si="20"/>
        <v>13.833333333333334</v>
      </c>
      <c r="AL43" s="25">
        <f t="shared" si="21"/>
        <v>15.75</v>
      </c>
      <c r="AM43" s="26" t="s">
        <v>59</v>
      </c>
      <c r="AN43" s="69"/>
      <c r="AO43" s="26" t="s">
        <v>382</v>
      </c>
    </row>
    <row r="44" spans="1:41" s="18" customFormat="1" ht="24.95" customHeight="1" thickBot="1">
      <c r="A44" s="8">
        <v>43</v>
      </c>
      <c r="B44" s="8" t="s">
        <v>193</v>
      </c>
      <c r="C44" s="19" t="s">
        <v>75</v>
      </c>
      <c r="D44" s="19" t="s">
        <v>81</v>
      </c>
      <c r="E44" s="19" t="s">
        <v>194</v>
      </c>
      <c r="F44" s="19" t="s">
        <v>194</v>
      </c>
      <c r="G44" s="19" t="e">
        <f>MATCH(H44,[1]υπεραριθμοι!C$2:C$69,0)</f>
        <v>#N/A</v>
      </c>
      <c r="H44" s="19">
        <v>614538</v>
      </c>
      <c r="I44" s="19" t="s">
        <v>44</v>
      </c>
      <c r="J44" s="19">
        <v>13</v>
      </c>
      <c r="K44" s="19">
        <v>0</v>
      </c>
      <c r="L44" s="19">
        <v>16</v>
      </c>
      <c r="M44" s="27">
        <f t="shared" si="11"/>
        <v>14.625</v>
      </c>
      <c r="N44" s="19">
        <v>4</v>
      </c>
      <c r="O44" s="19">
        <v>0</v>
      </c>
      <c r="P44" s="19">
        <v>4</v>
      </c>
      <c r="Q44" s="19" t="s">
        <v>45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21">
        <v>0</v>
      </c>
      <c r="AB44" s="28">
        <f t="shared" si="12"/>
        <v>18.625</v>
      </c>
      <c r="AC44" s="29">
        <f t="shared" si="13"/>
        <v>22.625</v>
      </c>
      <c r="AD44" s="19">
        <f t="shared" si="14"/>
        <v>18.625</v>
      </c>
      <c r="AE44" s="19">
        <f t="shared" si="15"/>
        <v>18.625</v>
      </c>
      <c r="AF44" s="19">
        <f t="shared" si="16"/>
        <v>18.625</v>
      </c>
      <c r="AG44" s="19">
        <f t="shared" si="17"/>
        <v>18.625</v>
      </c>
      <c r="AH44" s="19" t="s">
        <v>52</v>
      </c>
      <c r="AI44" s="22">
        <f t="shared" si="18"/>
        <v>13</v>
      </c>
      <c r="AJ44" s="23">
        <f t="shared" si="19"/>
        <v>1</v>
      </c>
      <c r="AK44" s="24">
        <f t="shared" si="20"/>
        <v>13.083333333333334</v>
      </c>
      <c r="AL44" s="25">
        <f t="shared" si="21"/>
        <v>14.625</v>
      </c>
      <c r="AM44" s="26" t="s">
        <v>59</v>
      </c>
      <c r="AN44" s="69"/>
      <c r="AO44" s="26" t="s">
        <v>382</v>
      </c>
    </row>
    <row r="45" spans="1:41" ht="24.95" customHeight="1" thickBot="1">
      <c r="A45" s="19">
        <v>44</v>
      </c>
      <c r="B45" s="8" t="s">
        <v>195</v>
      </c>
      <c r="C45" s="8" t="s">
        <v>196</v>
      </c>
      <c r="D45" s="8" t="s">
        <v>197</v>
      </c>
      <c r="E45" s="8" t="s">
        <v>198</v>
      </c>
      <c r="F45" s="8" t="s">
        <v>198</v>
      </c>
      <c r="G45" s="19" t="e">
        <f>MATCH(H45,[1]υπεραριθμοι!C$2:C$69,0)</f>
        <v>#N/A</v>
      </c>
      <c r="H45" s="8">
        <v>621824</v>
      </c>
      <c r="I45" s="8" t="s">
        <v>44</v>
      </c>
      <c r="J45" s="8">
        <v>12</v>
      </c>
      <c r="K45" s="8">
        <v>6</v>
      </c>
      <c r="L45" s="8">
        <v>23</v>
      </c>
      <c r="M45" s="10">
        <f t="shared" si="11"/>
        <v>13.875</v>
      </c>
      <c r="N45" s="8">
        <v>4</v>
      </c>
      <c r="O45" s="8">
        <v>5</v>
      </c>
      <c r="P45" s="8">
        <v>4</v>
      </c>
      <c r="Q45" s="8" t="s">
        <v>45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5</v>
      </c>
      <c r="X45" s="8">
        <v>0</v>
      </c>
      <c r="Y45" s="8">
        <v>0</v>
      </c>
      <c r="Z45" s="8">
        <v>0</v>
      </c>
      <c r="AA45" s="11">
        <v>0</v>
      </c>
      <c r="AB45" s="12">
        <f t="shared" si="12"/>
        <v>27.875</v>
      </c>
      <c r="AC45" s="13">
        <f t="shared" si="13"/>
        <v>31.875</v>
      </c>
      <c r="AD45" s="8">
        <f t="shared" si="14"/>
        <v>27.875</v>
      </c>
      <c r="AE45" s="8">
        <f t="shared" si="15"/>
        <v>27.875</v>
      </c>
      <c r="AF45" s="8">
        <f t="shared" si="16"/>
        <v>27.875</v>
      </c>
      <c r="AG45" s="8">
        <f t="shared" si="17"/>
        <v>27.875</v>
      </c>
      <c r="AH45" s="9" t="s">
        <v>174</v>
      </c>
      <c r="AI45" s="15">
        <f t="shared" si="18"/>
        <v>12</v>
      </c>
      <c r="AJ45" s="16">
        <f t="shared" si="19"/>
        <v>7</v>
      </c>
      <c r="AK45" s="17">
        <f t="shared" si="20"/>
        <v>12.583333333333334</v>
      </c>
      <c r="AL45" s="37">
        <f t="shared" si="21"/>
        <v>13.875</v>
      </c>
      <c r="AM45" s="26" t="s">
        <v>199</v>
      </c>
      <c r="AN45" s="69"/>
      <c r="AO45" s="26" t="s">
        <v>382</v>
      </c>
    </row>
    <row r="46" spans="1:41" ht="28.5" customHeight="1" thickBot="1">
      <c r="A46" s="8">
        <v>45</v>
      </c>
      <c r="B46" s="8" t="s">
        <v>200</v>
      </c>
      <c r="C46" s="8" t="s">
        <v>50</v>
      </c>
      <c r="D46" s="9" t="s">
        <v>100</v>
      </c>
      <c r="E46" s="8" t="s">
        <v>201</v>
      </c>
      <c r="F46" s="9" t="s">
        <v>202</v>
      </c>
      <c r="G46" s="19">
        <f>MATCH(H46,[1]υπεραριθμοι!C$2:C$69,0)</f>
        <v>9</v>
      </c>
      <c r="H46" s="8">
        <v>613323</v>
      </c>
      <c r="I46" s="8" t="s">
        <v>44</v>
      </c>
      <c r="J46" s="8">
        <v>15</v>
      </c>
      <c r="K46" s="8">
        <v>11</v>
      </c>
      <c r="L46" s="8">
        <v>29</v>
      </c>
      <c r="M46" s="10">
        <f t="shared" si="11"/>
        <v>19</v>
      </c>
      <c r="N46" s="8">
        <v>4</v>
      </c>
      <c r="O46" s="8">
        <v>0</v>
      </c>
      <c r="P46" s="8">
        <v>4</v>
      </c>
      <c r="Q46" s="8" t="s">
        <v>45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20</v>
      </c>
      <c r="X46" s="8">
        <v>0</v>
      </c>
      <c r="Y46" s="8">
        <v>0</v>
      </c>
      <c r="Z46" s="8">
        <v>0</v>
      </c>
      <c r="AA46" s="11">
        <v>0</v>
      </c>
      <c r="AB46" s="12">
        <f t="shared" si="12"/>
        <v>43</v>
      </c>
      <c r="AC46" s="13">
        <f t="shared" si="13"/>
        <v>47</v>
      </c>
      <c r="AD46" s="8">
        <f t="shared" si="14"/>
        <v>43</v>
      </c>
      <c r="AE46" s="8">
        <f t="shared" si="15"/>
        <v>43</v>
      </c>
      <c r="AF46" s="8">
        <f t="shared" si="16"/>
        <v>43</v>
      </c>
      <c r="AG46" s="8">
        <f t="shared" si="17"/>
        <v>43</v>
      </c>
      <c r="AH46" s="9" t="s">
        <v>174</v>
      </c>
      <c r="AI46" s="15">
        <f t="shared" si="18"/>
        <v>15</v>
      </c>
      <c r="AJ46" s="16">
        <f t="shared" si="19"/>
        <v>12</v>
      </c>
      <c r="AK46" s="17">
        <f t="shared" si="20"/>
        <v>16</v>
      </c>
      <c r="AL46" s="37">
        <f t="shared" si="21"/>
        <v>19</v>
      </c>
      <c r="AM46" s="26" t="s">
        <v>91</v>
      </c>
      <c r="AN46" s="69"/>
      <c r="AO46" s="26" t="s">
        <v>382</v>
      </c>
    </row>
    <row r="47" spans="1:41" ht="24.95" customHeight="1" thickBot="1">
      <c r="A47" s="8">
        <v>46</v>
      </c>
      <c r="B47" s="8" t="s">
        <v>203</v>
      </c>
      <c r="C47" s="19" t="s">
        <v>124</v>
      </c>
      <c r="D47" s="19" t="s">
        <v>81</v>
      </c>
      <c r="E47" s="19" t="s">
        <v>204</v>
      </c>
      <c r="F47" s="19" t="s">
        <v>204</v>
      </c>
      <c r="G47" s="19" t="e">
        <f>MATCH(H47,[1]υπεραριθμοι!C$2:C$69,0)</f>
        <v>#N/A</v>
      </c>
      <c r="H47" s="19">
        <v>618125</v>
      </c>
      <c r="I47" s="19" t="s">
        <v>44</v>
      </c>
      <c r="J47" s="19">
        <v>13</v>
      </c>
      <c r="K47" s="19">
        <v>6</v>
      </c>
      <c r="L47" s="19">
        <v>16</v>
      </c>
      <c r="M47" s="27">
        <f t="shared" si="11"/>
        <v>15.375</v>
      </c>
      <c r="N47" s="19">
        <v>4</v>
      </c>
      <c r="O47" s="19">
        <v>0</v>
      </c>
      <c r="P47" s="19">
        <v>4</v>
      </c>
      <c r="Q47" s="19" t="s">
        <v>45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21">
        <v>0</v>
      </c>
      <c r="AB47" s="28">
        <f t="shared" si="12"/>
        <v>19.375</v>
      </c>
      <c r="AC47" s="29">
        <f t="shared" si="13"/>
        <v>23.375</v>
      </c>
      <c r="AD47" s="19">
        <f t="shared" si="14"/>
        <v>19.375</v>
      </c>
      <c r="AE47" s="19">
        <f t="shared" si="15"/>
        <v>19.375</v>
      </c>
      <c r="AF47" s="19">
        <f t="shared" si="16"/>
        <v>19.375</v>
      </c>
      <c r="AG47" s="19">
        <f t="shared" si="17"/>
        <v>19.375</v>
      </c>
      <c r="AH47" s="19" t="s">
        <v>52</v>
      </c>
      <c r="AI47" s="22">
        <f t="shared" si="18"/>
        <v>13</v>
      </c>
      <c r="AJ47" s="23">
        <f t="shared" si="19"/>
        <v>7</v>
      </c>
      <c r="AK47" s="24">
        <f t="shared" si="20"/>
        <v>13.583333333333334</v>
      </c>
      <c r="AL47" s="25">
        <f t="shared" si="21"/>
        <v>15.375</v>
      </c>
      <c r="AM47" s="26" t="s">
        <v>59</v>
      </c>
      <c r="AN47" s="69"/>
      <c r="AO47" s="26" t="s">
        <v>382</v>
      </c>
    </row>
    <row r="48" spans="1:41" ht="24.95" customHeight="1" thickBot="1">
      <c r="A48" s="19">
        <v>47</v>
      </c>
      <c r="B48" s="8" t="s">
        <v>205</v>
      </c>
      <c r="C48" s="19" t="s">
        <v>206</v>
      </c>
      <c r="D48" s="19" t="s">
        <v>81</v>
      </c>
      <c r="E48" s="19" t="s">
        <v>207</v>
      </c>
      <c r="F48" s="19" t="s">
        <v>207</v>
      </c>
      <c r="G48" s="19" t="e">
        <f>MATCH(H48,[1]υπεραριθμοι!C$2:C$69,0)</f>
        <v>#N/A</v>
      </c>
      <c r="H48" s="19">
        <v>613442</v>
      </c>
      <c r="I48" s="19" t="s">
        <v>44</v>
      </c>
      <c r="J48" s="19">
        <v>15</v>
      </c>
      <c r="K48" s="19">
        <v>4</v>
      </c>
      <c r="L48" s="19">
        <v>4</v>
      </c>
      <c r="M48" s="27">
        <f t="shared" si="11"/>
        <v>18</v>
      </c>
      <c r="N48" s="19">
        <v>4</v>
      </c>
      <c r="O48" s="19">
        <v>11</v>
      </c>
      <c r="P48" s="19">
        <v>4</v>
      </c>
      <c r="Q48" s="19" t="s">
        <v>45</v>
      </c>
      <c r="R48" s="19">
        <v>10</v>
      </c>
      <c r="S48" s="19" t="s">
        <v>45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21">
        <v>0</v>
      </c>
      <c r="AB48" s="28">
        <f t="shared" si="12"/>
        <v>33</v>
      </c>
      <c r="AC48" s="29">
        <f t="shared" si="13"/>
        <v>47</v>
      </c>
      <c r="AD48" s="19">
        <f t="shared" si="14"/>
        <v>33</v>
      </c>
      <c r="AE48" s="19">
        <f t="shared" si="15"/>
        <v>33</v>
      </c>
      <c r="AF48" s="19">
        <f t="shared" si="16"/>
        <v>33</v>
      </c>
      <c r="AG48" s="19">
        <f t="shared" si="17"/>
        <v>33</v>
      </c>
      <c r="AH48" s="19" t="s">
        <v>52</v>
      </c>
      <c r="AI48" s="22">
        <f t="shared" si="18"/>
        <v>15</v>
      </c>
      <c r="AJ48" s="23">
        <f t="shared" si="19"/>
        <v>4</v>
      </c>
      <c r="AK48" s="24">
        <f t="shared" si="20"/>
        <v>15.333333333333334</v>
      </c>
      <c r="AL48" s="25">
        <f t="shared" si="21"/>
        <v>18</v>
      </c>
      <c r="AM48" s="14" t="s">
        <v>91</v>
      </c>
      <c r="AN48" s="32"/>
      <c r="AO48" s="26" t="s">
        <v>382</v>
      </c>
    </row>
    <row r="49" spans="1:41" ht="24.95" customHeight="1" thickBot="1">
      <c r="A49" s="8">
        <v>48</v>
      </c>
      <c r="B49" s="8" t="s">
        <v>208</v>
      </c>
      <c r="C49" s="19" t="s">
        <v>70</v>
      </c>
      <c r="D49" s="19" t="s">
        <v>109</v>
      </c>
      <c r="E49" s="19" t="s">
        <v>144</v>
      </c>
      <c r="F49" s="9" t="s">
        <v>83</v>
      </c>
      <c r="G49" s="19">
        <f>MATCH(H49,[1]υπεραριθμοι!C$2:C$69,0)</f>
        <v>16</v>
      </c>
      <c r="H49" s="19">
        <v>613373</v>
      </c>
      <c r="I49" s="19" t="s">
        <v>44</v>
      </c>
      <c r="J49" s="19">
        <v>15</v>
      </c>
      <c r="K49" s="19">
        <v>8</v>
      </c>
      <c r="L49" s="19">
        <v>9</v>
      </c>
      <c r="M49" s="27">
        <f t="shared" si="11"/>
        <v>18.5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21">
        <v>0</v>
      </c>
      <c r="AB49" s="28">
        <f t="shared" si="12"/>
        <v>18.5</v>
      </c>
      <c r="AC49" s="29">
        <f t="shared" si="13"/>
        <v>18.5</v>
      </c>
      <c r="AD49" s="19">
        <f t="shared" si="14"/>
        <v>18.5</v>
      </c>
      <c r="AE49" s="19">
        <f t="shared" si="15"/>
        <v>18.5</v>
      </c>
      <c r="AF49" s="19">
        <f t="shared" si="16"/>
        <v>18.5</v>
      </c>
      <c r="AG49" s="19">
        <f t="shared" si="17"/>
        <v>18.5</v>
      </c>
      <c r="AH49" s="19" t="s">
        <v>52</v>
      </c>
      <c r="AI49" s="22">
        <f t="shared" si="18"/>
        <v>15</v>
      </c>
      <c r="AJ49" s="23">
        <f t="shared" si="19"/>
        <v>8</v>
      </c>
      <c r="AK49" s="24">
        <f t="shared" si="20"/>
        <v>15.666666666666666</v>
      </c>
      <c r="AL49" s="25">
        <f t="shared" si="21"/>
        <v>18.5</v>
      </c>
      <c r="AM49" s="26" t="s">
        <v>209</v>
      </c>
      <c r="AN49" s="69"/>
      <c r="AO49" s="26" t="s">
        <v>382</v>
      </c>
    </row>
    <row r="50" spans="1:41" ht="24.95" customHeight="1" thickBot="1">
      <c r="A50" s="8">
        <v>49</v>
      </c>
      <c r="B50" s="8" t="s">
        <v>210</v>
      </c>
      <c r="C50" s="8" t="s">
        <v>140</v>
      </c>
      <c r="D50" s="8" t="s">
        <v>56</v>
      </c>
      <c r="E50" s="8" t="s">
        <v>211</v>
      </c>
      <c r="F50" s="8" t="s">
        <v>211</v>
      </c>
      <c r="G50" s="19" t="e">
        <f>MATCH(H50,[1]υπεραριθμοι!C$2:C$69,0)</f>
        <v>#N/A</v>
      </c>
      <c r="H50" s="47">
        <v>561262</v>
      </c>
      <c r="I50" s="8" t="s">
        <v>44</v>
      </c>
      <c r="J50" s="8">
        <v>32</v>
      </c>
      <c r="K50" s="8">
        <v>11</v>
      </c>
      <c r="L50" s="8">
        <v>29</v>
      </c>
      <c r="M50" s="10">
        <f t="shared" si="11"/>
        <v>51</v>
      </c>
      <c r="N50" s="8">
        <v>4</v>
      </c>
      <c r="O50" s="8"/>
      <c r="P50" s="8">
        <v>4</v>
      </c>
      <c r="Q50" s="8" t="s">
        <v>45</v>
      </c>
      <c r="R50" s="8"/>
      <c r="S50" s="8"/>
      <c r="T50" s="8"/>
      <c r="U50" s="8"/>
      <c r="V50" s="8"/>
      <c r="W50" s="8"/>
      <c r="X50" s="8"/>
      <c r="Y50" s="8"/>
      <c r="Z50" s="8"/>
      <c r="AA50" s="11"/>
      <c r="AB50" s="10">
        <f t="shared" si="12"/>
        <v>55</v>
      </c>
      <c r="AC50" s="13">
        <f t="shared" si="13"/>
        <v>59</v>
      </c>
      <c r="AD50" s="8">
        <f t="shared" si="14"/>
        <v>55</v>
      </c>
      <c r="AE50" s="8">
        <f t="shared" si="15"/>
        <v>55</v>
      </c>
      <c r="AF50" s="8">
        <f t="shared" si="16"/>
        <v>55</v>
      </c>
      <c r="AG50" s="8">
        <f t="shared" si="17"/>
        <v>55</v>
      </c>
      <c r="AH50" s="19" t="s">
        <v>52</v>
      </c>
      <c r="AI50" s="48">
        <f t="shared" si="18"/>
        <v>32</v>
      </c>
      <c r="AJ50" s="49">
        <f t="shared" si="19"/>
        <v>12</v>
      </c>
      <c r="AK50" s="49">
        <f t="shared" si="20"/>
        <v>33</v>
      </c>
      <c r="AL50" s="50">
        <f t="shared" si="21"/>
        <v>51</v>
      </c>
      <c r="AM50" s="51" t="s">
        <v>212</v>
      </c>
      <c r="AN50" s="70"/>
      <c r="AO50" s="26" t="s">
        <v>382</v>
      </c>
    </row>
    <row r="51" spans="1:41" ht="24.95" customHeight="1" thickBot="1">
      <c r="A51" s="19">
        <v>50</v>
      </c>
      <c r="B51" s="8" t="s">
        <v>213</v>
      </c>
      <c r="C51" s="19" t="s">
        <v>172</v>
      </c>
      <c r="D51" s="19" t="s">
        <v>50</v>
      </c>
      <c r="E51" s="19" t="s">
        <v>90</v>
      </c>
      <c r="F51" s="19" t="s">
        <v>90</v>
      </c>
      <c r="G51" s="19" t="e">
        <f>MATCH(H51,[1]υπεραριθμοι!C$2:C$69,0)</f>
        <v>#N/A</v>
      </c>
      <c r="H51" s="19">
        <v>605400</v>
      </c>
      <c r="I51" s="19" t="s">
        <v>44</v>
      </c>
      <c r="J51" s="19">
        <v>17</v>
      </c>
      <c r="K51" s="19">
        <v>6</v>
      </c>
      <c r="L51" s="19">
        <v>24</v>
      </c>
      <c r="M51" s="27">
        <f t="shared" si="11"/>
        <v>21.375</v>
      </c>
      <c r="N51" s="19">
        <v>0</v>
      </c>
      <c r="O51" s="19">
        <v>0</v>
      </c>
      <c r="P51" s="19">
        <v>4</v>
      </c>
      <c r="Q51" s="19" t="s">
        <v>45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21">
        <v>0</v>
      </c>
      <c r="AB51" s="28">
        <f t="shared" si="12"/>
        <v>21.375</v>
      </c>
      <c r="AC51" s="29">
        <f t="shared" si="13"/>
        <v>25.375</v>
      </c>
      <c r="AD51" s="19">
        <f t="shared" si="14"/>
        <v>21.375</v>
      </c>
      <c r="AE51" s="19">
        <f t="shared" si="15"/>
        <v>21.375</v>
      </c>
      <c r="AF51" s="19">
        <f t="shared" si="16"/>
        <v>21.375</v>
      </c>
      <c r="AG51" s="19">
        <f t="shared" si="17"/>
        <v>21.375</v>
      </c>
      <c r="AH51" s="19" t="s">
        <v>52</v>
      </c>
      <c r="AI51" s="22">
        <f t="shared" si="18"/>
        <v>17</v>
      </c>
      <c r="AJ51" s="23">
        <f t="shared" si="19"/>
        <v>7</v>
      </c>
      <c r="AK51" s="24">
        <f t="shared" si="20"/>
        <v>17.583333333333332</v>
      </c>
      <c r="AL51" s="25">
        <f t="shared" si="21"/>
        <v>21.375</v>
      </c>
      <c r="AM51" s="26" t="s">
        <v>59</v>
      </c>
      <c r="AN51" s="69"/>
      <c r="AO51" s="26" t="s">
        <v>382</v>
      </c>
    </row>
    <row r="52" spans="1:41" ht="24.95" customHeight="1" thickBot="1">
      <c r="A52" s="8">
        <v>51</v>
      </c>
      <c r="B52" s="8" t="s">
        <v>214</v>
      </c>
      <c r="C52" s="19" t="s">
        <v>182</v>
      </c>
      <c r="D52" s="19" t="s">
        <v>100</v>
      </c>
      <c r="E52" s="19" t="s">
        <v>215</v>
      </c>
      <c r="F52" s="19" t="s">
        <v>215</v>
      </c>
      <c r="G52" s="19" t="e">
        <f>MATCH(H52,[1]υπεραριθμοι!C$2:C$69,0)</f>
        <v>#N/A</v>
      </c>
      <c r="H52" s="19">
        <v>605924</v>
      </c>
      <c r="I52" s="19" t="s">
        <v>44</v>
      </c>
      <c r="J52" s="19">
        <v>17</v>
      </c>
      <c r="K52" s="19">
        <v>6</v>
      </c>
      <c r="L52" s="19">
        <v>10</v>
      </c>
      <c r="M52" s="27">
        <f t="shared" si="11"/>
        <v>21.25</v>
      </c>
      <c r="N52" s="19">
        <v>4</v>
      </c>
      <c r="O52" s="19">
        <v>11</v>
      </c>
      <c r="P52" s="19">
        <v>4</v>
      </c>
      <c r="Q52" s="19" t="s">
        <v>45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3</v>
      </c>
      <c r="Y52" s="19" t="s">
        <v>45</v>
      </c>
      <c r="Z52" s="19">
        <v>0</v>
      </c>
      <c r="AA52" s="21">
        <v>0</v>
      </c>
      <c r="AB52" s="28">
        <f t="shared" si="12"/>
        <v>36.25</v>
      </c>
      <c r="AC52" s="29">
        <f t="shared" si="13"/>
        <v>43.25</v>
      </c>
      <c r="AD52" s="19">
        <f t="shared" si="14"/>
        <v>36.25</v>
      </c>
      <c r="AE52" s="19">
        <f t="shared" si="15"/>
        <v>36.25</v>
      </c>
      <c r="AF52" s="19">
        <f t="shared" si="16"/>
        <v>36.25</v>
      </c>
      <c r="AG52" s="19">
        <f t="shared" si="17"/>
        <v>36.25</v>
      </c>
      <c r="AH52" s="19" t="s">
        <v>52</v>
      </c>
      <c r="AI52" s="22">
        <f t="shared" si="18"/>
        <v>17</v>
      </c>
      <c r="AJ52" s="23">
        <f t="shared" si="19"/>
        <v>6</v>
      </c>
      <c r="AK52" s="24">
        <f t="shared" si="20"/>
        <v>17.5</v>
      </c>
      <c r="AL52" s="25">
        <f t="shared" si="21"/>
        <v>21.25</v>
      </c>
      <c r="AM52" s="26" t="s">
        <v>53</v>
      </c>
      <c r="AN52" s="69"/>
      <c r="AO52" s="26" t="s">
        <v>382</v>
      </c>
    </row>
    <row r="53" spans="1:41" ht="24.95" customHeight="1" thickBot="1">
      <c r="A53" s="8">
        <v>52</v>
      </c>
      <c r="B53" s="8" t="s">
        <v>216</v>
      </c>
      <c r="C53" s="19" t="s">
        <v>217</v>
      </c>
      <c r="D53" s="19" t="s">
        <v>218</v>
      </c>
      <c r="E53" s="19" t="s">
        <v>219</v>
      </c>
      <c r="F53" s="19" t="s">
        <v>219</v>
      </c>
      <c r="G53" s="19" t="e">
        <f>MATCH(H53,[1]υπεραριθμοι!C$2:C$69,0)</f>
        <v>#N/A</v>
      </c>
      <c r="H53" s="19">
        <v>605204</v>
      </c>
      <c r="I53" s="19" t="s">
        <v>44</v>
      </c>
      <c r="J53" s="19">
        <v>17</v>
      </c>
      <c r="K53" s="19">
        <v>7</v>
      </c>
      <c r="L53" s="19">
        <v>3</v>
      </c>
      <c r="M53" s="27">
        <f t="shared" si="11"/>
        <v>21.375</v>
      </c>
      <c r="N53" s="19">
        <v>4</v>
      </c>
      <c r="O53" s="19">
        <v>11</v>
      </c>
      <c r="P53" s="19">
        <v>4</v>
      </c>
      <c r="Q53" s="19" t="s">
        <v>45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21">
        <v>0</v>
      </c>
      <c r="AB53" s="28">
        <f t="shared" si="12"/>
        <v>36.375</v>
      </c>
      <c r="AC53" s="29">
        <f t="shared" si="13"/>
        <v>40.375</v>
      </c>
      <c r="AD53" s="19">
        <f t="shared" si="14"/>
        <v>36.375</v>
      </c>
      <c r="AE53" s="19">
        <f t="shared" si="15"/>
        <v>36.375</v>
      </c>
      <c r="AF53" s="19">
        <f t="shared" si="16"/>
        <v>36.375</v>
      </c>
      <c r="AG53" s="19">
        <f t="shared" si="17"/>
        <v>36.375</v>
      </c>
      <c r="AH53" s="19" t="s">
        <v>52</v>
      </c>
      <c r="AI53" s="22">
        <f t="shared" si="18"/>
        <v>17</v>
      </c>
      <c r="AJ53" s="23">
        <f t="shared" si="19"/>
        <v>7</v>
      </c>
      <c r="AK53" s="24">
        <f t="shared" si="20"/>
        <v>17.583333333333332</v>
      </c>
      <c r="AL53" s="25">
        <f t="shared" si="21"/>
        <v>21.375</v>
      </c>
      <c r="AM53" s="14" t="s">
        <v>220</v>
      </c>
      <c r="AN53" s="32"/>
      <c r="AO53" s="26" t="s">
        <v>382</v>
      </c>
    </row>
    <row r="54" spans="1:41" ht="24.95" customHeight="1" thickBot="1">
      <c r="A54" s="19">
        <v>53</v>
      </c>
      <c r="B54" s="8" t="s">
        <v>222</v>
      </c>
      <c r="C54" s="19" t="s">
        <v>100</v>
      </c>
      <c r="D54" s="26" t="s">
        <v>385</v>
      </c>
      <c r="E54" s="19" t="s">
        <v>86</v>
      </c>
      <c r="F54" s="19" t="s">
        <v>86</v>
      </c>
      <c r="G54" s="19" t="e">
        <f>MATCH(H54,[1]υπεραριθμοι!C$2:C$69,0)</f>
        <v>#N/A</v>
      </c>
      <c r="H54" s="19">
        <v>598845</v>
      </c>
      <c r="I54" s="19" t="s">
        <v>44</v>
      </c>
      <c r="J54" s="19">
        <v>21</v>
      </c>
      <c r="K54" s="19">
        <v>3</v>
      </c>
      <c r="L54" s="19">
        <v>19</v>
      </c>
      <c r="M54" s="27">
        <f t="shared" si="11"/>
        <v>27.666</v>
      </c>
      <c r="N54" s="19">
        <v>4</v>
      </c>
      <c r="O54" s="19">
        <v>0</v>
      </c>
      <c r="P54" s="19">
        <v>0</v>
      </c>
      <c r="Q54" s="19"/>
      <c r="R54" s="19">
        <v>10</v>
      </c>
      <c r="S54" s="19" t="s">
        <v>45</v>
      </c>
      <c r="T54" s="19"/>
      <c r="U54" s="19"/>
      <c r="V54" s="19"/>
      <c r="W54" s="19"/>
      <c r="X54" s="19"/>
      <c r="Y54" s="19"/>
      <c r="Z54" s="19">
        <v>0</v>
      </c>
      <c r="AA54" s="21">
        <v>0</v>
      </c>
      <c r="AB54" s="28">
        <f t="shared" si="12"/>
        <v>31.666</v>
      </c>
      <c r="AC54" s="29">
        <f t="shared" si="13"/>
        <v>41.665999999999997</v>
      </c>
      <c r="AD54" s="19">
        <f t="shared" si="14"/>
        <v>31.666</v>
      </c>
      <c r="AE54" s="19">
        <f t="shared" si="15"/>
        <v>31.666</v>
      </c>
      <c r="AF54" s="19">
        <f t="shared" si="16"/>
        <v>31.666</v>
      </c>
      <c r="AG54" s="19">
        <f t="shared" si="17"/>
        <v>31.666</v>
      </c>
      <c r="AH54" s="19" t="s">
        <v>52</v>
      </c>
      <c r="AI54" s="22">
        <f t="shared" si="18"/>
        <v>21</v>
      </c>
      <c r="AJ54" s="23">
        <f t="shared" si="19"/>
        <v>4</v>
      </c>
      <c r="AK54" s="24">
        <f t="shared" si="20"/>
        <v>21.333333333333332</v>
      </c>
      <c r="AL54" s="25">
        <f t="shared" si="21"/>
        <v>27.666</v>
      </c>
      <c r="AM54" s="26" t="s">
        <v>223</v>
      </c>
      <c r="AN54" s="69"/>
      <c r="AO54" s="26" t="s">
        <v>382</v>
      </c>
    </row>
    <row r="55" spans="1:41" ht="24.95" customHeight="1" thickBot="1">
      <c r="A55" s="8">
        <v>54</v>
      </c>
      <c r="B55" s="8" t="s">
        <v>224</v>
      </c>
      <c r="C55" s="19" t="s">
        <v>225</v>
      </c>
      <c r="D55" s="19" t="s">
        <v>50</v>
      </c>
      <c r="E55" s="19" t="s">
        <v>226</v>
      </c>
      <c r="F55" s="19" t="s">
        <v>226</v>
      </c>
      <c r="G55" s="19" t="e">
        <f>MATCH(H55,[1]υπεραριθμοι!C$2:C$69,0)</f>
        <v>#N/A</v>
      </c>
      <c r="H55" s="19">
        <v>614991</v>
      </c>
      <c r="I55" s="19" t="s">
        <v>44</v>
      </c>
      <c r="J55" s="19">
        <v>13</v>
      </c>
      <c r="K55" s="19">
        <v>0</v>
      </c>
      <c r="L55" s="19">
        <v>16</v>
      </c>
      <c r="M55" s="27">
        <f t="shared" si="11"/>
        <v>14.625</v>
      </c>
      <c r="N55" s="19">
        <v>4</v>
      </c>
      <c r="O55" s="19">
        <v>0</v>
      </c>
      <c r="P55" s="19">
        <v>4</v>
      </c>
      <c r="Q55" s="19" t="s">
        <v>45</v>
      </c>
      <c r="R55" s="19">
        <v>10</v>
      </c>
      <c r="S55" s="19" t="s">
        <v>45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21">
        <v>0</v>
      </c>
      <c r="AB55" s="28">
        <f t="shared" si="12"/>
        <v>18.625</v>
      </c>
      <c r="AC55" s="29">
        <f t="shared" si="13"/>
        <v>32.625</v>
      </c>
      <c r="AD55" s="19">
        <f t="shared" si="14"/>
        <v>18.625</v>
      </c>
      <c r="AE55" s="19">
        <f t="shared" si="15"/>
        <v>18.625</v>
      </c>
      <c r="AF55" s="19">
        <f t="shared" si="16"/>
        <v>18.625</v>
      </c>
      <c r="AG55" s="19">
        <f t="shared" si="17"/>
        <v>18.625</v>
      </c>
      <c r="AH55" s="19" t="s">
        <v>52</v>
      </c>
      <c r="AI55" s="22">
        <f t="shared" si="18"/>
        <v>13</v>
      </c>
      <c r="AJ55" s="23">
        <f t="shared" si="19"/>
        <v>1</v>
      </c>
      <c r="AK55" s="24">
        <f t="shared" si="20"/>
        <v>13.083333333333334</v>
      </c>
      <c r="AL55" s="25">
        <f t="shared" si="21"/>
        <v>14.625</v>
      </c>
      <c r="AM55" s="26" t="s">
        <v>64</v>
      </c>
      <c r="AN55" s="69"/>
      <c r="AO55" s="26" t="s">
        <v>382</v>
      </c>
    </row>
    <row r="56" spans="1:41" ht="24.95" customHeight="1" thickBot="1">
      <c r="A56" s="8">
        <v>55</v>
      </c>
      <c r="B56" s="8" t="s">
        <v>227</v>
      </c>
      <c r="C56" s="19" t="s">
        <v>228</v>
      </c>
      <c r="D56" s="19" t="s">
        <v>56</v>
      </c>
      <c r="E56" s="19" t="s">
        <v>229</v>
      </c>
      <c r="F56" s="19" t="s">
        <v>229</v>
      </c>
      <c r="G56" s="19" t="e">
        <f>MATCH(H56,[1]υπεραριθμοι!C$2:C$69,0)</f>
        <v>#N/A</v>
      </c>
      <c r="H56" s="19">
        <v>610411</v>
      </c>
      <c r="I56" s="19" t="s">
        <v>44</v>
      </c>
      <c r="J56" s="19">
        <v>15</v>
      </c>
      <c r="K56" s="19">
        <v>11</v>
      </c>
      <c r="L56" s="19">
        <v>9</v>
      </c>
      <c r="M56" s="27">
        <f t="shared" si="11"/>
        <v>18.875</v>
      </c>
      <c r="N56" s="19">
        <v>4</v>
      </c>
      <c r="O56" s="19">
        <v>5</v>
      </c>
      <c r="P56" s="19">
        <v>4</v>
      </c>
      <c r="Q56" s="19" t="s">
        <v>45</v>
      </c>
      <c r="R56" s="19">
        <v>10</v>
      </c>
      <c r="S56" s="19" t="s">
        <v>114</v>
      </c>
      <c r="T56" s="19">
        <v>0</v>
      </c>
      <c r="U56" s="19">
        <v>2</v>
      </c>
      <c r="V56" s="19" t="s">
        <v>45</v>
      </c>
      <c r="W56" s="19">
        <v>0</v>
      </c>
      <c r="X56" s="19">
        <v>0</v>
      </c>
      <c r="Y56" s="19">
        <v>0</v>
      </c>
      <c r="Z56" s="19">
        <v>0</v>
      </c>
      <c r="AA56" s="21">
        <v>0</v>
      </c>
      <c r="AB56" s="28">
        <f t="shared" si="12"/>
        <v>27.875</v>
      </c>
      <c r="AC56" s="29">
        <f t="shared" si="13"/>
        <v>33.875</v>
      </c>
      <c r="AD56" s="19">
        <f t="shared" si="14"/>
        <v>27.875</v>
      </c>
      <c r="AE56" s="19">
        <f t="shared" si="15"/>
        <v>37.875</v>
      </c>
      <c r="AF56" s="19">
        <f t="shared" si="16"/>
        <v>27.875</v>
      </c>
      <c r="AG56" s="19">
        <f t="shared" si="17"/>
        <v>27.875</v>
      </c>
      <c r="AH56" s="19" t="s">
        <v>52</v>
      </c>
      <c r="AI56" s="22">
        <f t="shared" si="18"/>
        <v>15</v>
      </c>
      <c r="AJ56" s="23">
        <f t="shared" si="19"/>
        <v>11</v>
      </c>
      <c r="AK56" s="24">
        <f t="shared" si="20"/>
        <v>15.916666666666666</v>
      </c>
      <c r="AL56" s="25">
        <f t="shared" si="21"/>
        <v>18.875</v>
      </c>
      <c r="AM56" s="26" t="s">
        <v>230</v>
      </c>
      <c r="AN56" s="69"/>
      <c r="AO56" s="26" t="s">
        <v>382</v>
      </c>
    </row>
    <row r="57" spans="1:41" ht="24.95" customHeight="1" thickBot="1">
      <c r="A57" s="19">
        <v>56</v>
      </c>
      <c r="B57" s="8" t="s">
        <v>231</v>
      </c>
      <c r="C57" s="19" t="s">
        <v>182</v>
      </c>
      <c r="D57" s="19" t="s">
        <v>232</v>
      </c>
      <c r="E57" s="19" t="s">
        <v>233</v>
      </c>
      <c r="F57" s="9" t="s">
        <v>166</v>
      </c>
      <c r="G57" s="19">
        <f>MATCH(H57,[1]υπεραριθμοι!C$2:C$69,0)</f>
        <v>17</v>
      </c>
      <c r="H57" s="19">
        <v>607236</v>
      </c>
      <c r="I57" s="19" t="s">
        <v>44</v>
      </c>
      <c r="J57" s="19">
        <v>16</v>
      </c>
      <c r="K57" s="19">
        <v>10</v>
      </c>
      <c r="L57" s="19">
        <v>5</v>
      </c>
      <c r="M57" s="27">
        <f t="shared" si="11"/>
        <v>20.25</v>
      </c>
      <c r="N57" s="19">
        <v>4</v>
      </c>
      <c r="O57" s="19">
        <v>5</v>
      </c>
      <c r="P57" s="19">
        <v>4</v>
      </c>
      <c r="Q57" s="19" t="s">
        <v>45</v>
      </c>
      <c r="R57" s="19">
        <v>0</v>
      </c>
      <c r="S57" s="19">
        <v>0</v>
      </c>
      <c r="T57" s="19">
        <v>0</v>
      </c>
      <c r="U57" s="19">
        <v>2</v>
      </c>
      <c r="V57" s="19" t="s">
        <v>45</v>
      </c>
      <c r="W57" s="19">
        <v>0</v>
      </c>
      <c r="X57" s="19">
        <v>0</v>
      </c>
      <c r="Y57" s="19">
        <v>0</v>
      </c>
      <c r="Z57" s="19">
        <v>0</v>
      </c>
      <c r="AA57" s="21">
        <v>0</v>
      </c>
      <c r="AB57" s="28">
        <f t="shared" si="12"/>
        <v>29.25</v>
      </c>
      <c r="AC57" s="29">
        <f t="shared" si="13"/>
        <v>35.25</v>
      </c>
      <c r="AD57" s="19">
        <f t="shared" si="14"/>
        <v>29.25</v>
      </c>
      <c r="AE57" s="19">
        <f t="shared" si="15"/>
        <v>29.25</v>
      </c>
      <c r="AF57" s="19">
        <f t="shared" si="16"/>
        <v>29.25</v>
      </c>
      <c r="AG57" s="19">
        <f t="shared" si="17"/>
        <v>29.25</v>
      </c>
      <c r="AH57" s="19" t="s">
        <v>52</v>
      </c>
      <c r="AI57" s="22">
        <f t="shared" si="18"/>
        <v>16</v>
      </c>
      <c r="AJ57" s="23">
        <f t="shared" si="19"/>
        <v>10</v>
      </c>
      <c r="AK57" s="24">
        <f t="shared" si="20"/>
        <v>16.833333333333332</v>
      </c>
      <c r="AL57" s="25">
        <f t="shared" si="21"/>
        <v>20.25</v>
      </c>
      <c r="AM57" s="26" t="s">
        <v>234</v>
      </c>
      <c r="AN57" s="69"/>
      <c r="AO57" s="26" t="s">
        <v>382</v>
      </c>
    </row>
    <row r="58" spans="1:41" ht="24.95" customHeight="1" thickBot="1">
      <c r="A58" s="8">
        <v>57</v>
      </c>
      <c r="B58" s="8" t="s">
        <v>235</v>
      </c>
      <c r="C58" s="19" t="s">
        <v>61</v>
      </c>
      <c r="D58" s="19" t="s">
        <v>236</v>
      </c>
      <c r="E58" s="19" t="s">
        <v>233</v>
      </c>
      <c r="F58" s="19" t="s">
        <v>233</v>
      </c>
      <c r="G58" s="19" t="e">
        <f>MATCH(H58,[1]υπεραριθμοι!C$2:C$69,0)</f>
        <v>#N/A</v>
      </c>
      <c r="H58" s="19">
        <v>616717</v>
      </c>
      <c r="I58" s="19" t="s">
        <v>44</v>
      </c>
      <c r="J58" s="19">
        <v>14</v>
      </c>
      <c r="K58" s="19">
        <v>4</v>
      </c>
      <c r="L58" s="19">
        <v>13</v>
      </c>
      <c r="M58" s="27">
        <f t="shared" si="11"/>
        <v>16.5</v>
      </c>
      <c r="N58" s="19">
        <v>4</v>
      </c>
      <c r="O58" s="19">
        <v>5</v>
      </c>
      <c r="P58" s="19">
        <v>4</v>
      </c>
      <c r="Q58" s="19" t="s">
        <v>45</v>
      </c>
      <c r="R58" s="19">
        <v>10</v>
      </c>
      <c r="S58" s="19" t="s">
        <v>45</v>
      </c>
      <c r="T58" s="19">
        <v>0</v>
      </c>
      <c r="U58" s="19">
        <v>0</v>
      </c>
      <c r="V58" s="19">
        <v>0</v>
      </c>
      <c r="W58" s="19">
        <v>0</v>
      </c>
      <c r="X58" s="19">
        <v>3</v>
      </c>
      <c r="Y58" s="19" t="s">
        <v>45</v>
      </c>
      <c r="Z58" s="19">
        <v>0</v>
      </c>
      <c r="AA58" s="21">
        <v>0</v>
      </c>
      <c r="AB58" s="28">
        <f t="shared" si="12"/>
        <v>25.5</v>
      </c>
      <c r="AC58" s="29">
        <f t="shared" si="13"/>
        <v>42.5</v>
      </c>
      <c r="AD58" s="19">
        <f t="shared" si="14"/>
        <v>25.5</v>
      </c>
      <c r="AE58" s="19">
        <f t="shared" si="15"/>
        <v>25.5</v>
      </c>
      <c r="AF58" s="19">
        <f t="shared" si="16"/>
        <v>25.5</v>
      </c>
      <c r="AG58" s="19">
        <f t="shared" si="17"/>
        <v>25.5</v>
      </c>
      <c r="AH58" s="19" t="s">
        <v>52</v>
      </c>
      <c r="AI58" s="22">
        <f t="shared" si="18"/>
        <v>14</v>
      </c>
      <c r="AJ58" s="23">
        <f t="shared" si="19"/>
        <v>4</v>
      </c>
      <c r="AK58" s="24">
        <f t="shared" si="20"/>
        <v>14.333333333333334</v>
      </c>
      <c r="AL58" s="25">
        <f t="shared" si="21"/>
        <v>16.5</v>
      </c>
      <c r="AM58" s="26" t="s">
        <v>237</v>
      </c>
      <c r="AN58" s="69"/>
      <c r="AO58" s="26" t="s">
        <v>382</v>
      </c>
    </row>
    <row r="59" spans="1:41" ht="24.95" customHeight="1" thickBot="1">
      <c r="A59" s="8">
        <v>58</v>
      </c>
      <c r="B59" s="8" t="s">
        <v>238</v>
      </c>
      <c r="C59" s="19" t="s">
        <v>239</v>
      </c>
      <c r="D59" s="26" t="s">
        <v>386</v>
      </c>
      <c r="E59" s="19" t="s">
        <v>86</v>
      </c>
      <c r="F59" s="19" t="s">
        <v>86</v>
      </c>
      <c r="G59" s="19" t="e">
        <f>MATCH(H59,[1]υπεραριθμοι!C$2:C$69,0)</f>
        <v>#N/A</v>
      </c>
      <c r="H59" s="19">
        <v>601857</v>
      </c>
      <c r="I59" s="19" t="s">
        <v>44</v>
      </c>
      <c r="J59" s="19">
        <v>17</v>
      </c>
      <c r="K59" s="19">
        <v>3</v>
      </c>
      <c r="L59" s="19">
        <v>16</v>
      </c>
      <c r="M59" s="27">
        <f t="shared" si="11"/>
        <v>21</v>
      </c>
      <c r="N59" s="19">
        <v>4</v>
      </c>
      <c r="O59" s="19">
        <v>0</v>
      </c>
      <c r="P59" s="19">
        <v>4</v>
      </c>
      <c r="Q59" s="19" t="s">
        <v>45</v>
      </c>
      <c r="R59" s="19">
        <v>10</v>
      </c>
      <c r="S59" s="19" t="s">
        <v>45</v>
      </c>
      <c r="T59" s="19"/>
      <c r="U59" s="19"/>
      <c r="V59" s="19"/>
      <c r="W59" s="19"/>
      <c r="X59" s="19"/>
      <c r="Y59" s="19"/>
      <c r="Z59" s="19">
        <v>0</v>
      </c>
      <c r="AA59" s="21">
        <v>0</v>
      </c>
      <c r="AB59" s="28">
        <f t="shared" si="12"/>
        <v>25</v>
      </c>
      <c r="AC59" s="29">
        <f t="shared" si="13"/>
        <v>39</v>
      </c>
      <c r="AD59" s="19">
        <f t="shared" si="14"/>
        <v>25</v>
      </c>
      <c r="AE59" s="19">
        <f t="shared" si="15"/>
        <v>25</v>
      </c>
      <c r="AF59" s="19">
        <f t="shared" si="16"/>
        <v>25</v>
      </c>
      <c r="AG59" s="19">
        <f t="shared" si="17"/>
        <v>25</v>
      </c>
      <c r="AH59" s="19" t="s">
        <v>52</v>
      </c>
      <c r="AI59" s="22">
        <f t="shared" si="18"/>
        <v>17</v>
      </c>
      <c r="AJ59" s="23">
        <f t="shared" si="19"/>
        <v>4</v>
      </c>
      <c r="AK59" s="24">
        <f t="shared" si="20"/>
        <v>17.333333333333332</v>
      </c>
      <c r="AL59" s="25">
        <f t="shared" si="21"/>
        <v>21</v>
      </c>
      <c r="AM59" s="26" t="s">
        <v>240</v>
      </c>
      <c r="AN59" s="69"/>
      <c r="AO59" s="26" t="s">
        <v>382</v>
      </c>
    </row>
    <row r="60" spans="1:41" ht="24.95" customHeight="1" thickBot="1">
      <c r="A60" s="19">
        <v>59</v>
      </c>
      <c r="B60" s="8" t="s">
        <v>241</v>
      </c>
      <c r="C60" s="19" t="s">
        <v>140</v>
      </c>
      <c r="D60" s="19" t="s">
        <v>109</v>
      </c>
      <c r="E60" s="19" t="s">
        <v>122</v>
      </c>
      <c r="F60" s="19" t="s">
        <v>122</v>
      </c>
      <c r="G60" s="19" t="e">
        <f>MATCH(H60,[1]υπεραριθμοι!C$2:C$69,0)</f>
        <v>#N/A</v>
      </c>
      <c r="H60" s="19">
        <v>700317</v>
      </c>
      <c r="I60" s="19" t="s">
        <v>44</v>
      </c>
      <c r="J60" s="19">
        <v>12</v>
      </c>
      <c r="K60" s="19">
        <v>4</v>
      </c>
      <c r="L60" s="19">
        <v>5</v>
      </c>
      <c r="M60" s="27">
        <f t="shared" si="11"/>
        <v>13.5</v>
      </c>
      <c r="N60" s="19">
        <v>0</v>
      </c>
      <c r="O60" s="19">
        <v>0</v>
      </c>
      <c r="P60" s="19">
        <v>4</v>
      </c>
      <c r="Q60" s="19" t="s">
        <v>45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21">
        <v>0</v>
      </c>
      <c r="AB60" s="28">
        <f t="shared" si="12"/>
        <v>13.5</v>
      </c>
      <c r="AC60" s="29">
        <f t="shared" si="13"/>
        <v>17.5</v>
      </c>
      <c r="AD60" s="19">
        <f t="shared" si="14"/>
        <v>13.5</v>
      </c>
      <c r="AE60" s="19">
        <f t="shared" si="15"/>
        <v>13.5</v>
      </c>
      <c r="AF60" s="19">
        <f t="shared" si="16"/>
        <v>13.5</v>
      </c>
      <c r="AG60" s="19">
        <f t="shared" si="17"/>
        <v>13.5</v>
      </c>
      <c r="AH60" s="19" t="s">
        <v>52</v>
      </c>
      <c r="AI60" s="22">
        <f t="shared" si="18"/>
        <v>12</v>
      </c>
      <c r="AJ60" s="23">
        <f t="shared" si="19"/>
        <v>4</v>
      </c>
      <c r="AK60" s="24">
        <f t="shared" si="20"/>
        <v>12.333333333333334</v>
      </c>
      <c r="AL60" s="25">
        <f t="shared" si="21"/>
        <v>13.5</v>
      </c>
      <c r="AM60" s="26" t="s">
        <v>58</v>
      </c>
      <c r="AN60" s="69"/>
      <c r="AO60" s="26" t="s">
        <v>382</v>
      </c>
    </row>
    <row r="61" spans="1:41" ht="24.95" customHeight="1" thickBot="1">
      <c r="A61" s="8">
        <v>60</v>
      </c>
      <c r="B61" s="8" t="s">
        <v>242</v>
      </c>
      <c r="C61" s="19" t="s">
        <v>104</v>
      </c>
      <c r="D61" s="19" t="s">
        <v>243</v>
      </c>
      <c r="E61" s="19" t="s">
        <v>244</v>
      </c>
      <c r="F61" s="19" t="s">
        <v>244</v>
      </c>
      <c r="G61" s="19" t="e">
        <f>MATCH(H61,[1]υπεραριθμοι!C$2:C$69,0)</f>
        <v>#N/A</v>
      </c>
      <c r="H61" s="19">
        <v>614025</v>
      </c>
      <c r="I61" s="19" t="s">
        <v>44</v>
      </c>
      <c r="J61" s="19">
        <v>13</v>
      </c>
      <c r="K61" s="19">
        <v>9</v>
      </c>
      <c r="L61" s="19">
        <v>5</v>
      </c>
      <c r="M61" s="27">
        <f t="shared" si="11"/>
        <v>15.625</v>
      </c>
      <c r="N61" s="19">
        <v>4</v>
      </c>
      <c r="O61" s="19">
        <v>11</v>
      </c>
      <c r="P61" s="19">
        <v>0</v>
      </c>
      <c r="Q61" s="19">
        <v>0</v>
      </c>
      <c r="R61" s="19">
        <v>10</v>
      </c>
      <c r="S61" s="19" t="s">
        <v>45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21">
        <v>0</v>
      </c>
      <c r="AB61" s="28">
        <f t="shared" si="12"/>
        <v>30.625</v>
      </c>
      <c r="AC61" s="29">
        <f t="shared" si="13"/>
        <v>40.625</v>
      </c>
      <c r="AD61" s="19">
        <f t="shared" si="14"/>
        <v>30.625</v>
      </c>
      <c r="AE61" s="19">
        <f t="shared" si="15"/>
        <v>30.625</v>
      </c>
      <c r="AF61" s="19">
        <f t="shared" si="16"/>
        <v>30.625</v>
      </c>
      <c r="AG61" s="19">
        <f t="shared" si="17"/>
        <v>30.625</v>
      </c>
      <c r="AH61" s="19" t="s">
        <v>52</v>
      </c>
      <c r="AI61" s="22">
        <f t="shared" si="18"/>
        <v>13</v>
      </c>
      <c r="AJ61" s="23">
        <f t="shared" si="19"/>
        <v>9</v>
      </c>
      <c r="AK61" s="24">
        <f t="shared" si="20"/>
        <v>13.75</v>
      </c>
      <c r="AL61" s="25">
        <f t="shared" si="21"/>
        <v>15.625</v>
      </c>
      <c r="AM61" s="26" t="s">
        <v>115</v>
      </c>
      <c r="AN61" s="69"/>
      <c r="AO61" s="26" t="s">
        <v>382</v>
      </c>
    </row>
    <row r="62" spans="1:41" ht="24.95" customHeight="1" thickBot="1">
      <c r="A62" s="8">
        <v>61</v>
      </c>
      <c r="B62" s="8" t="s">
        <v>245</v>
      </c>
      <c r="C62" s="38" t="s">
        <v>246</v>
      </c>
      <c r="D62" s="38" t="s">
        <v>232</v>
      </c>
      <c r="E62" s="38" t="s">
        <v>247</v>
      </c>
      <c r="F62" s="38" t="s">
        <v>247</v>
      </c>
      <c r="G62" s="19" t="e">
        <f>MATCH(H62,[1]υπεραριθμοι!C$2:C$69,0)</f>
        <v>#N/A</v>
      </c>
      <c r="H62" s="38">
        <v>585253</v>
      </c>
      <c r="I62" s="38" t="s">
        <v>44</v>
      </c>
      <c r="J62" s="38">
        <v>25</v>
      </c>
      <c r="K62" s="38">
        <v>4</v>
      </c>
      <c r="L62" s="38">
        <v>25</v>
      </c>
      <c r="M62" s="39">
        <f t="shared" si="11"/>
        <v>35.832999999999998</v>
      </c>
      <c r="N62" s="8">
        <v>4</v>
      </c>
      <c r="O62" s="38">
        <v>0</v>
      </c>
      <c r="P62" s="38">
        <v>0</v>
      </c>
      <c r="Q62" s="38">
        <v>0</v>
      </c>
      <c r="R62" s="38">
        <v>10</v>
      </c>
      <c r="S62" s="38" t="s">
        <v>45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40">
        <v>0</v>
      </c>
      <c r="AB62" s="41">
        <f t="shared" si="12"/>
        <v>39.832999999999998</v>
      </c>
      <c r="AC62" s="42">
        <f t="shared" si="13"/>
        <v>49.832999999999998</v>
      </c>
      <c r="AD62" s="38">
        <f t="shared" si="14"/>
        <v>39.832999999999998</v>
      </c>
      <c r="AE62" s="38">
        <f t="shared" si="15"/>
        <v>39.832999999999998</v>
      </c>
      <c r="AF62" s="38">
        <f t="shared" si="16"/>
        <v>39.832999999999998</v>
      </c>
      <c r="AG62" s="38">
        <f t="shared" si="17"/>
        <v>39.832999999999998</v>
      </c>
      <c r="AH62" s="19" t="s">
        <v>52</v>
      </c>
      <c r="AI62" s="43">
        <f t="shared" si="18"/>
        <v>25</v>
      </c>
      <c r="AJ62" s="44">
        <f t="shared" si="19"/>
        <v>5</v>
      </c>
      <c r="AK62" s="45">
        <f t="shared" si="20"/>
        <v>25.416666666666668</v>
      </c>
      <c r="AL62" s="46">
        <f t="shared" si="21"/>
        <v>35.832999999999998</v>
      </c>
      <c r="AM62" s="26" t="s">
        <v>248</v>
      </c>
      <c r="AN62" s="69"/>
      <c r="AO62" s="26" t="s">
        <v>382</v>
      </c>
    </row>
    <row r="63" spans="1:41" ht="24.95" customHeight="1" thickBot="1">
      <c r="A63" s="19">
        <v>62</v>
      </c>
      <c r="B63" s="19" t="s">
        <v>384</v>
      </c>
      <c r="C63" s="19" t="s">
        <v>40</v>
      </c>
      <c r="D63" s="19" t="s">
        <v>71</v>
      </c>
      <c r="E63" s="19" t="s">
        <v>165</v>
      </c>
      <c r="F63" s="9" t="s">
        <v>202</v>
      </c>
      <c r="G63" s="19">
        <f>MATCH(H63,[2]υπεραριθμοι!C$2:C$69,0)</f>
        <v>5</v>
      </c>
      <c r="H63" s="19">
        <v>610129</v>
      </c>
      <c r="I63" s="19" t="s">
        <v>44</v>
      </c>
      <c r="J63" s="19">
        <v>16</v>
      </c>
      <c r="K63" s="19">
        <v>3</v>
      </c>
      <c r="L63" s="19">
        <v>27</v>
      </c>
      <c r="M63" s="27">
        <f t="shared" si="11"/>
        <v>0</v>
      </c>
      <c r="N63" s="19">
        <v>0</v>
      </c>
      <c r="O63" s="19">
        <v>0</v>
      </c>
      <c r="P63" s="19">
        <v>4</v>
      </c>
      <c r="Q63" s="19" t="s">
        <v>45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21">
        <v>0</v>
      </c>
      <c r="AB63" s="28">
        <f t="shared" si="12"/>
        <v>0</v>
      </c>
      <c r="AC63" s="29">
        <v>23.5</v>
      </c>
      <c r="AD63" s="19">
        <v>19.5</v>
      </c>
      <c r="AE63" s="19">
        <v>19.5</v>
      </c>
      <c r="AF63" s="19">
        <v>19.5</v>
      </c>
      <c r="AG63" s="19">
        <v>19.5</v>
      </c>
      <c r="AH63" s="19" t="s">
        <v>52</v>
      </c>
      <c r="AI63" s="75"/>
      <c r="AJ63" s="76"/>
      <c r="AK63" s="76"/>
      <c r="AL63" s="79"/>
      <c r="AM63" s="9" t="s">
        <v>59</v>
      </c>
      <c r="AN63" s="69"/>
      <c r="AO63" s="26" t="s">
        <v>382</v>
      </c>
    </row>
    <row r="64" spans="1:41" ht="24.95" customHeight="1" thickBot="1">
      <c r="A64" s="8">
        <v>63</v>
      </c>
      <c r="B64" s="8" t="s">
        <v>249</v>
      </c>
      <c r="C64" s="19" t="s">
        <v>250</v>
      </c>
      <c r="D64" s="19" t="s">
        <v>251</v>
      </c>
      <c r="E64" s="19" t="s">
        <v>148</v>
      </c>
      <c r="F64" s="19" t="s">
        <v>148</v>
      </c>
      <c r="G64" s="19" t="e">
        <f>MATCH(H64,[1]υπεραριθμοι!C$2:C$69,0)</f>
        <v>#N/A</v>
      </c>
      <c r="H64" s="19">
        <v>613399</v>
      </c>
      <c r="I64" s="19" t="s">
        <v>44</v>
      </c>
      <c r="J64" s="19">
        <v>15</v>
      </c>
      <c r="K64" s="19">
        <v>4</v>
      </c>
      <c r="L64" s="19">
        <v>17</v>
      </c>
      <c r="M64" s="27">
        <f t="shared" si="11"/>
        <v>18.125</v>
      </c>
      <c r="N64" s="19">
        <v>4</v>
      </c>
      <c r="O64" s="19">
        <v>11</v>
      </c>
      <c r="P64" s="19">
        <v>4</v>
      </c>
      <c r="Q64" s="19" t="s">
        <v>45</v>
      </c>
      <c r="R64" s="19">
        <v>10</v>
      </c>
      <c r="S64" s="19" t="s">
        <v>45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21">
        <v>0</v>
      </c>
      <c r="AB64" s="28">
        <f t="shared" si="12"/>
        <v>33.125</v>
      </c>
      <c r="AC64" s="29">
        <f t="shared" ref="AC64:AC95" si="22">AB64 + IF(Q64="ΠΑΤΡΕΩN",4,0) + IF(S64="ΠΑΤΡΕΩN",10,0)+ IF(Y64="ΠΑΤΡΕΩN",X64,0) + IF(AA64="ΠΑΤΡΕΩN",Z64,0)+ IF(V64="ΠΑΤΡΕΩN",2,0)</f>
        <v>47.125</v>
      </c>
      <c r="AD64" s="19">
        <f t="shared" ref="AD64:AD95" si="23">AB64 + IF(Q64="ΑΙΓΙΑΛΕΙΑΣ",4,0) + IF(S64="ΑΙΓΙΑΛΕΙΑΣ",10,0)+ IF(Y64="ΑΙΓΙΑΛΕΙΑΣ",X64,0) + IF(AA64="ΑΙΓΙΑΛΕΙΑΣ",Z64,0)+ IF(V64="ΑΙΓΙΑΛΕΙΑΣ",2,0)</f>
        <v>33.125</v>
      </c>
      <c r="AE64" s="19">
        <f t="shared" ref="AE64:AE95" si="24">AB64 + IF(Q64="ΔΥΤΙΚΗΣ ΑΧΑΪΑΣ",4,0) + IF(S64="ΔΥΤΙΚΗΣ ΑΧΑΪΑΣ",10,0)+ IF(Y64="ΔΥΤΙΚΗΣ ΑΧΑΪΑΣ",X64,0) + IF(AA64="ΔΥΤΙΚΗΣ ΑΧΑΪΑΣ",Z64,0)+ IF(V64="ΔΥΤΙΚΗΣ ΑΧΑΪΑΣ",2,0)</f>
        <v>33.125</v>
      </c>
      <c r="AF64" s="19">
        <f t="shared" ref="AF64:AF95" si="25">AB64 + IF(Q64="ΕΡΥΜΑΝΘΟΥ",4,0) + IF(S64="ΕΡΥΜΑΝΘΟΥ",10,0)+ IF(Y64="ΕΡΥΜΑΝΘΟΥ",X64,0) + IF(AA64="ΕΡΥΜΑΝΘΟΥ",Z64,0)+ IF(V64="ΕΡΥΜΑΝΘΟΥ",2,0)</f>
        <v>33.125</v>
      </c>
      <c r="AG64" s="19">
        <f t="shared" ref="AG64:AG95" si="26">AB64 + IF(Q64="ΚΑΛΑΒΡΥΤΩΝ",4,0) + IF(S64="ΚΑΛΑΒΡΥΤΩΝ",10,0)+ IF(Y64="ΚΑΛΑΒΡΥΤΩΝ",X64,0) + IF(AA64="ΚΑΛΑΒΡΥΤΩΝ",Z64,0)+ IF(V64="ΚΑΛΑΒΡΥΤΩΝ",2,0)</f>
        <v>33.125</v>
      </c>
      <c r="AH64" s="19" t="s">
        <v>52</v>
      </c>
      <c r="AI64" s="22">
        <f t="shared" ref="AI64:AI95" si="27">J64</f>
        <v>15</v>
      </c>
      <c r="AJ64" s="23">
        <f t="shared" ref="AJ64:AJ95" si="28">IF(L64&gt;14,K64+1,K64)</f>
        <v>5</v>
      </c>
      <c r="AK64" s="24">
        <f t="shared" ref="AK64:AK95" si="29">AI64+AJ64/12</f>
        <v>15.416666666666666</v>
      </c>
      <c r="AL64" s="25">
        <f t="shared" ref="AL64:AL95" si="30">TRUNC((IF(AK64&gt;20,(AK64-20)*2+10+15,(IF(AK64&gt;10,(AK64-10)*1.5+10,AK64*1)))),3)</f>
        <v>18.125</v>
      </c>
      <c r="AM64" t="s">
        <v>53</v>
      </c>
      <c r="AN64" s="69"/>
      <c r="AO64" s="26" t="s">
        <v>382</v>
      </c>
    </row>
    <row r="65" spans="1:41" ht="24.95" customHeight="1" thickBot="1">
      <c r="A65" s="8">
        <v>64</v>
      </c>
      <c r="B65" s="8" t="s">
        <v>252</v>
      </c>
      <c r="C65" s="19" t="s">
        <v>100</v>
      </c>
      <c r="D65" s="19" t="s">
        <v>109</v>
      </c>
      <c r="E65" s="19" t="s">
        <v>192</v>
      </c>
      <c r="F65" s="19" t="s">
        <v>192</v>
      </c>
      <c r="G65" s="19" t="e">
        <f>MATCH(H65,[1]υπεραριθμοι!C$2:C$69,0)</f>
        <v>#N/A</v>
      </c>
      <c r="H65" s="19">
        <v>614972</v>
      </c>
      <c r="I65" s="19" t="s">
        <v>44</v>
      </c>
      <c r="J65" s="19">
        <v>14</v>
      </c>
      <c r="K65" s="19">
        <v>5</v>
      </c>
      <c r="L65" s="19">
        <v>15</v>
      </c>
      <c r="M65" s="27">
        <f t="shared" si="11"/>
        <v>16.75</v>
      </c>
      <c r="N65" s="19">
        <v>4</v>
      </c>
      <c r="O65" s="19">
        <v>11</v>
      </c>
      <c r="P65" s="19">
        <v>4</v>
      </c>
      <c r="Q65" s="19" t="s">
        <v>45</v>
      </c>
      <c r="R65" s="19">
        <v>10</v>
      </c>
      <c r="S65" s="19" t="s">
        <v>45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21">
        <v>0</v>
      </c>
      <c r="AB65" s="28">
        <f t="shared" si="12"/>
        <v>31.75</v>
      </c>
      <c r="AC65" s="29">
        <f t="shared" si="22"/>
        <v>45.75</v>
      </c>
      <c r="AD65" s="19">
        <f t="shared" si="23"/>
        <v>31.75</v>
      </c>
      <c r="AE65" s="19">
        <f t="shared" si="24"/>
        <v>31.75</v>
      </c>
      <c r="AF65" s="19">
        <f t="shared" si="25"/>
        <v>31.75</v>
      </c>
      <c r="AG65" s="19">
        <f t="shared" si="26"/>
        <v>31.75</v>
      </c>
      <c r="AH65" s="19" t="s">
        <v>52</v>
      </c>
      <c r="AI65" s="22">
        <f t="shared" si="27"/>
        <v>14</v>
      </c>
      <c r="AJ65" s="23">
        <f t="shared" si="28"/>
        <v>6</v>
      </c>
      <c r="AK65" s="24">
        <f t="shared" si="29"/>
        <v>14.5</v>
      </c>
      <c r="AL65" s="25">
        <f t="shared" si="30"/>
        <v>16.75</v>
      </c>
      <c r="AM65" s="26" t="s">
        <v>253</v>
      </c>
      <c r="AN65" s="69"/>
      <c r="AO65" s="26" t="s">
        <v>382</v>
      </c>
    </row>
    <row r="66" spans="1:41" ht="24.95" customHeight="1" thickBot="1">
      <c r="A66" s="19">
        <v>65</v>
      </c>
      <c r="B66" s="8" t="s">
        <v>254</v>
      </c>
      <c r="C66" s="19" t="s">
        <v>55</v>
      </c>
      <c r="D66" s="19" t="s">
        <v>255</v>
      </c>
      <c r="E66" s="19" t="s">
        <v>211</v>
      </c>
      <c r="F66" s="19" t="s">
        <v>211</v>
      </c>
      <c r="G66" s="19" t="e">
        <f>MATCH(H66,[1]υπεραριθμοι!C$2:C$69,0)</f>
        <v>#N/A</v>
      </c>
      <c r="H66" s="19">
        <v>621891</v>
      </c>
      <c r="I66" s="19" t="s">
        <v>44</v>
      </c>
      <c r="J66" s="19">
        <v>12</v>
      </c>
      <c r="K66" s="19">
        <v>6</v>
      </c>
      <c r="L66" s="19">
        <v>22</v>
      </c>
      <c r="M66" s="27">
        <f t="shared" ref="M66:M97" si="31">AL66</f>
        <v>13.875</v>
      </c>
      <c r="N66" s="19">
        <v>4</v>
      </c>
      <c r="O66" s="19">
        <v>11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1">
        <v>0</v>
      </c>
      <c r="AB66" s="28">
        <f t="shared" ref="AB66:AB97" si="32">M66+N66+O66+T66+W66</f>
        <v>28.875</v>
      </c>
      <c r="AC66" s="29">
        <f t="shared" si="22"/>
        <v>28.875</v>
      </c>
      <c r="AD66" s="19">
        <f t="shared" si="23"/>
        <v>28.875</v>
      </c>
      <c r="AE66" s="19">
        <f t="shared" si="24"/>
        <v>28.875</v>
      </c>
      <c r="AF66" s="19">
        <f t="shared" si="25"/>
        <v>28.875</v>
      </c>
      <c r="AG66" s="19">
        <f t="shared" si="26"/>
        <v>28.875</v>
      </c>
      <c r="AH66" s="19" t="s">
        <v>52</v>
      </c>
      <c r="AI66" s="22">
        <f t="shared" si="27"/>
        <v>12</v>
      </c>
      <c r="AJ66" s="23">
        <f t="shared" si="28"/>
        <v>7</v>
      </c>
      <c r="AK66" s="24">
        <f t="shared" si="29"/>
        <v>12.583333333333334</v>
      </c>
      <c r="AL66" s="25">
        <f t="shared" si="30"/>
        <v>13.875</v>
      </c>
      <c r="AM66" t="s">
        <v>59</v>
      </c>
      <c r="AN66" s="69"/>
      <c r="AO66" s="26" t="s">
        <v>382</v>
      </c>
    </row>
    <row r="67" spans="1:41" ht="24.95" customHeight="1" thickBot="1">
      <c r="A67" s="8">
        <v>66</v>
      </c>
      <c r="B67" s="8" t="s">
        <v>256</v>
      </c>
      <c r="C67" s="19" t="s">
        <v>55</v>
      </c>
      <c r="D67" s="19" t="s">
        <v>257</v>
      </c>
      <c r="E67" s="19" t="s">
        <v>192</v>
      </c>
      <c r="F67" s="19" t="s">
        <v>192</v>
      </c>
      <c r="G67" s="19" t="e">
        <f>MATCH(H67,[1]υπεραριθμοι!C$2:C$69,0)</f>
        <v>#N/A</v>
      </c>
      <c r="H67" s="19">
        <v>615013</v>
      </c>
      <c r="I67" s="19" t="s">
        <v>44</v>
      </c>
      <c r="J67" s="19">
        <v>13</v>
      </c>
      <c r="K67" s="19">
        <v>9</v>
      </c>
      <c r="L67" s="19">
        <v>26</v>
      </c>
      <c r="M67" s="27">
        <f t="shared" si="31"/>
        <v>15.75</v>
      </c>
      <c r="N67" s="19">
        <v>4</v>
      </c>
      <c r="O67" s="19">
        <v>19</v>
      </c>
      <c r="P67" s="19">
        <v>4</v>
      </c>
      <c r="Q67" s="19" t="s">
        <v>45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3</v>
      </c>
      <c r="Y67" s="19" t="s">
        <v>45</v>
      </c>
      <c r="Z67" s="19">
        <v>0</v>
      </c>
      <c r="AA67" s="21">
        <v>0</v>
      </c>
      <c r="AB67" s="28">
        <f t="shared" si="32"/>
        <v>38.75</v>
      </c>
      <c r="AC67" s="29">
        <f t="shared" si="22"/>
        <v>45.75</v>
      </c>
      <c r="AD67" s="19">
        <f t="shared" si="23"/>
        <v>38.75</v>
      </c>
      <c r="AE67" s="19">
        <f t="shared" si="24"/>
        <v>38.75</v>
      </c>
      <c r="AF67" s="19">
        <f t="shared" si="25"/>
        <v>38.75</v>
      </c>
      <c r="AG67" s="19">
        <f t="shared" si="26"/>
        <v>38.75</v>
      </c>
      <c r="AH67" s="19" t="s">
        <v>52</v>
      </c>
      <c r="AI67" s="22">
        <f t="shared" si="27"/>
        <v>13</v>
      </c>
      <c r="AJ67" s="23">
        <f t="shared" si="28"/>
        <v>10</v>
      </c>
      <c r="AK67" s="24">
        <f t="shared" si="29"/>
        <v>13.833333333333334</v>
      </c>
      <c r="AL67" s="25">
        <f t="shared" si="30"/>
        <v>15.75</v>
      </c>
      <c r="AM67" s="26" t="s">
        <v>258</v>
      </c>
      <c r="AN67" s="69"/>
      <c r="AO67" s="26" t="s">
        <v>382</v>
      </c>
    </row>
    <row r="68" spans="1:41" ht="24.95" customHeight="1" thickBot="1">
      <c r="A68" s="8">
        <v>67</v>
      </c>
      <c r="B68" s="8" t="s">
        <v>259</v>
      </c>
      <c r="C68" s="19" t="s">
        <v>78</v>
      </c>
      <c r="D68" s="19" t="s">
        <v>260</v>
      </c>
      <c r="E68" s="19" t="s">
        <v>261</v>
      </c>
      <c r="F68" s="8" t="s">
        <v>261</v>
      </c>
      <c r="G68" s="19" t="e">
        <f>MATCH(H68,[1]υπεραριθμοι!C$2:C$69,0)</f>
        <v>#N/A</v>
      </c>
      <c r="H68" s="19">
        <v>616756</v>
      </c>
      <c r="I68" s="19" t="s">
        <v>44</v>
      </c>
      <c r="J68" s="19">
        <v>13</v>
      </c>
      <c r="K68" s="19">
        <v>7</v>
      </c>
      <c r="L68" s="19">
        <v>4</v>
      </c>
      <c r="M68" s="27">
        <f t="shared" si="31"/>
        <v>15.375</v>
      </c>
      <c r="N68" s="19">
        <v>6</v>
      </c>
      <c r="O68" s="19">
        <v>5</v>
      </c>
      <c r="P68" s="19">
        <v>4</v>
      </c>
      <c r="Q68" s="19" t="s">
        <v>45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21">
        <v>0</v>
      </c>
      <c r="AB68" s="28">
        <f t="shared" si="32"/>
        <v>26.375</v>
      </c>
      <c r="AC68" s="29">
        <f t="shared" si="22"/>
        <v>30.375</v>
      </c>
      <c r="AD68" s="19">
        <f t="shared" si="23"/>
        <v>26.375</v>
      </c>
      <c r="AE68" s="19">
        <f t="shared" si="24"/>
        <v>26.375</v>
      </c>
      <c r="AF68" s="19">
        <f t="shared" si="25"/>
        <v>26.375</v>
      </c>
      <c r="AG68" s="19">
        <f t="shared" si="26"/>
        <v>26.375</v>
      </c>
      <c r="AH68" s="19" t="s">
        <v>52</v>
      </c>
      <c r="AI68" s="22">
        <f t="shared" si="27"/>
        <v>13</v>
      </c>
      <c r="AJ68" s="23">
        <f t="shared" si="28"/>
        <v>7</v>
      </c>
      <c r="AK68" s="24">
        <f t="shared" si="29"/>
        <v>13.583333333333334</v>
      </c>
      <c r="AL68" s="25">
        <f t="shared" si="30"/>
        <v>15.375</v>
      </c>
      <c r="AM68" s="26" t="s">
        <v>59</v>
      </c>
      <c r="AN68" s="69"/>
      <c r="AO68" s="26" t="s">
        <v>382</v>
      </c>
    </row>
    <row r="69" spans="1:41" ht="24.95" customHeight="1" thickBot="1">
      <c r="A69" s="19">
        <v>68</v>
      </c>
      <c r="B69" s="8" t="s">
        <v>262</v>
      </c>
      <c r="C69" s="19" t="s">
        <v>263</v>
      </c>
      <c r="D69" s="19" t="s">
        <v>264</v>
      </c>
      <c r="E69" s="19" t="s">
        <v>265</v>
      </c>
      <c r="F69" s="19" t="s">
        <v>265</v>
      </c>
      <c r="G69" s="19" t="e">
        <f>MATCH(H69,[1]υπεραριθμοι!C$2:C$69,0)</f>
        <v>#N/A</v>
      </c>
      <c r="H69" s="19">
        <v>702225</v>
      </c>
      <c r="I69" s="19" t="s">
        <v>44</v>
      </c>
      <c r="J69" s="19">
        <v>11</v>
      </c>
      <c r="K69" s="19">
        <v>7</v>
      </c>
      <c r="L69" s="19">
        <v>13</v>
      </c>
      <c r="M69" s="27">
        <f t="shared" si="31"/>
        <v>12.375</v>
      </c>
      <c r="N69" s="19">
        <v>4</v>
      </c>
      <c r="O69" s="19">
        <v>11</v>
      </c>
      <c r="P69" s="19">
        <v>4</v>
      </c>
      <c r="Q69" s="19" t="s">
        <v>45</v>
      </c>
      <c r="R69" s="19">
        <v>10</v>
      </c>
      <c r="S69" s="19" t="s">
        <v>45</v>
      </c>
      <c r="T69" s="19">
        <v>0</v>
      </c>
      <c r="U69" s="19">
        <v>0</v>
      </c>
      <c r="V69" s="19"/>
      <c r="W69" s="19">
        <v>0</v>
      </c>
      <c r="X69" s="19">
        <v>0</v>
      </c>
      <c r="Y69" s="19">
        <v>0</v>
      </c>
      <c r="Z69" s="19">
        <v>0</v>
      </c>
      <c r="AA69" s="21">
        <v>0</v>
      </c>
      <c r="AB69" s="28">
        <f t="shared" si="32"/>
        <v>27.375</v>
      </c>
      <c r="AC69" s="29">
        <f t="shared" si="22"/>
        <v>41.375</v>
      </c>
      <c r="AD69" s="19">
        <f t="shared" si="23"/>
        <v>27.375</v>
      </c>
      <c r="AE69" s="19">
        <f t="shared" si="24"/>
        <v>27.375</v>
      </c>
      <c r="AF69" s="19">
        <f t="shared" si="25"/>
        <v>27.375</v>
      </c>
      <c r="AG69" s="19">
        <f t="shared" si="26"/>
        <v>27.375</v>
      </c>
      <c r="AH69" s="19" t="s">
        <v>52</v>
      </c>
      <c r="AI69" s="22">
        <f t="shared" si="27"/>
        <v>11</v>
      </c>
      <c r="AJ69" s="23">
        <f t="shared" si="28"/>
        <v>7</v>
      </c>
      <c r="AK69" s="24">
        <f t="shared" si="29"/>
        <v>11.583333333333334</v>
      </c>
      <c r="AL69" s="25">
        <f t="shared" si="30"/>
        <v>12.375</v>
      </c>
      <c r="AM69" s="26" t="s">
        <v>266</v>
      </c>
      <c r="AN69" s="69"/>
      <c r="AO69" s="26" t="s">
        <v>382</v>
      </c>
    </row>
    <row r="70" spans="1:41" ht="24.95" customHeight="1" thickBot="1">
      <c r="A70" s="8">
        <v>69</v>
      </c>
      <c r="B70" s="20" t="s">
        <v>267</v>
      </c>
      <c r="C70" s="20" t="s">
        <v>78</v>
      </c>
      <c r="D70" s="20" t="s">
        <v>268</v>
      </c>
      <c r="E70" s="20" t="s">
        <v>269</v>
      </c>
      <c r="F70" s="20" t="s">
        <v>269</v>
      </c>
      <c r="G70" s="19" t="e">
        <f>MATCH(H70,[1]υπεραριθμοι!C$2:C$69,0)</f>
        <v>#N/A</v>
      </c>
      <c r="H70" s="52">
        <v>594671</v>
      </c>
      <c r="I70" s="20" t="s">
        <v>44</v>
      </c>
      <c r="J70" s="52">
        <v>21</v>
      </c>
      <c r="K70" s="52">
        <v>9</v>
      </c>
      <c r="L70" s="52">
        <v>21</v>
      </c>
      <c r="M70" s="10">
        <f t="shared" si="31"/>
        <v>28.666</v>
      </c>
      <c r="N70" s="52">
        <v>4</v>
      </c>
      <c r="O70" s="52">
        <v>11</v>
      </c>
      <c r="P70" s="52">
        <v>4</v>
      </c>
      <c r="Q70" s="20" t="s">
        <v>45</v>
      </c>
      <c r="R70" s="52">
        <v>10</v>
      </c>
      <c r="S70" s="20" t="s">
        <v>45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3">
        <v>0</v>
      </c>
      <c r="AB70" s="12">
        <f t="shared" si="32"/>
        <v>43.665999999999997</v>
      </c>
      <c r="AC70" s="13">
        <f t="shared" si="22"/>
        <v>57.665999999999997</v>
      </c>
      <c r="AD70" s="8">
        <f t="shared" si="23"/>
        <v>43.665999999999997</v>
      </c>
      <c r="AE70" s="8">
        <f t="shared" si="24"/>
        <v>43.665999999999997</v>
      </c>
      <c r="AF70" s="8">
        <f t="shared" si="25"/>
        <v>43.665999999999997</v>
      </c>
      <c r="AG70" s="8">
        <f t="shared" si="26"/>
        <v>43.665999999999997</v>
      </c>
      <c r="AH70" s="20" t="s">
        <v>52</v>
      </c>
      <c r="AI70" s="15">
        <f t="shared" si="27"/>
        <v>21</v>
      </c>
      <c r="AJ70" s="16">
        <f t="shared" si="28"/>
        <v>10</v>
      </c>
      <c r="AK70" s="17">
        <f t="shared" si="29"/>
        <v>21.833333333333332</v>
      </c>
      <c r="AL70" s="37">
        <f t="shared" si="30"/>
        <v>28.666</v>
      </c>
      <c r="AM70" s="26" t="s">
        <v>53</v>
      </c>
      <c r="AN70" s="69"/>
      <c r="AO70" s="26" t="s">
        <v>382</v>
      </c>
    </row>
    <row r="71" spans="1:41" s="18" customFormat="1" ht="24.95" customHeight="1" thickBot="1">
      <c r="A71" s="8">
        <v>70</v>
      </c>
      <c r="B71" s="8" t="s">
        <v>270</v>
      </c>
      <c r="C71" s="19" t="s">
        <v>271</v>
      </c>
      <c r="D71" s="19" t="s">
        <v>272</v>
      </c>
      <c r="E71" s="19" t="s">
        <v>273</v>
      </c>
      <c r="F71" s="19" t="s">
        <v>273</v>
      </c>
      <c r="G71" s="19" t="e">
        <f>MATCH(H71,[1]υπεραριθμοι!C$2:C$69,0)</f>
        <v>#N/A</v>
      </c>
      <c r="H71" s="19">
        <v>585224</v>
      </c>
      <c r="I71" s="19" t="s">
        <v>44</v>
      </c>
      <c r="J71" s="19">
        <v>22</v>
      </c>
      <c r="K71" s="19">
        <v>9</v>
      </c>
      <c r="L71" s="19">
        <v>4</v>
      </c>
      <c r="M71" s="27">
        <f t="shared" si="31"/>
        <v>30.5</v>
      </c>
      <c r="N71" s="19">
        <v>4</v>
      </c>
      <c r="O71" s="19">
        <v>0</v>
      </c>
      <c r="P71" s="19">
        <v>4</v>
      </c>
      <c r="Q71" s="19" t="s">
        <v>274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21">
        <v>0</v>
      </c>
      <c r="AB71" s="28">
        <f t="shared" si="32"/>
        <v>34.5</v>
      </c>
      <c r="AC71" s="29">
        <f t="shared" si="22"/>
        <v>34.5</v>
      </c>
      <c r="AD71" s="19">
        <f t="shared" si="23"/>
        <v>34.5</v>
      </c>
      <c r="AE71" s="19">
        <f t="shared" si="24"/>
        <v>34.5</v>
      </c>
      <c r="AF71" s="19">
        <f t="shared" si="25"/>
        <v>34.5</v>
      </c>
      <c r="AG71" s="19">
        <f t="shared" si="26"/>
        <v>34.5</v>
      </c>
      <c r="AH71" s="19" t="s">
        <v>52</v>
      </c>
      <c r="AI71" s="22">
        <f t="shared" si="27"/>
        <v>22</v>
      </c>
      <c r="AJ71" s="23">
        <f t="shared" si="28"/>
        <v>9</v>
      </c>
      <c r="AK71" s="24">
        <f t="shared" si="29"/>
        <v>22.75</v>
      </c>
      <c r="AL71" s="25">
        <f t="shared" si="30"/>
        <v>30.5</v>
      </c>
      <c r="AM71" s="26" t="s">
        <v>155</v>
      </c>
      <c r="AN71" s="69"/>
      <c r="AO71" s="26" t="s">
        <v>382</v>
      </c>
    </row>
    <row r="72" spans="1:41" ht="24.95" customHeight="1" thickBot="1">
      <c r="A72" s="19">
        <v>71</v>
      </c>
      <c r="B72" s="8" t="s">
        <v>275</v>
      </c>
      <c r="C72" s="19" t="s">
        <v>276</v>
      </c>
      <c r="D72" s="19" t="s">
        <v>128</v>
      </c>
      <c r="E72" s="19" t="s">
        <v>277</v>
      </c>
      <c r="F72" s="19" t="s">
        <v>277</v>
      </c>
      <c r="G72" s="19" t="e">
        <f>MATCH(H72,[1]υπεραριθμοι!C$2:C$69,0)</f>
        <v>#N/A</v>
      </c>
      <c r="H72" s="19">
        <v>594237</v>
      </c>
      <c r="I72" s="19" t="s">
        <v>44</v>
      </c>
      <c r="J72" s="19">
        <v>19</v>
      </c>
      <c r="K72" s="19">
        <v>11</v>
      </c>
      <c r="L72" s="19">
        <v>25</v>
      </c>
      <c r="M72" s="27">
        <f t="shared" si="31"/>
        <v>25</v>
      </c>
      <c r="N72" s="19">
        <v>0</v>
      </c>
      <c r="O72" s="19">
        <v>0</v>
      </c>
      <c r="P72" s="19">
        <v>4</v>
      </c>
      <c r="Q72" s="19" t="s">
        <v>45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21">
        <v>0</v>
      </c>
      <c r="AB72" s="28">
        <f t="shared" si="32"/>
        <v>25</v>
      </c>
      <c r="AC72" s="29">
        <f t="shared" si="22"/>
        <v>29</v>
      </c>
      <c r="AD72" s="19">
        <f t="shared" si="23"/>
        <v>25</v>
      </c>
      <c r="AE72" s="19">
        <f t="shared" si="24"/>
        <v>25</v>
      </c>
      <c r="AF72" s="19">
        <f t="shared" si="25"/>
        <v>25</v>
      </c>
      <c r="AG72" s="19">
        <f t="shared" si="26"/>
        <v>25</v>
      </c>
      <c r="AH72" s="19" t="s">
        <v>52</v>
      </c>
      <c r="AI72" s="22">
        <f t="shared" si="27"/>
        <v>19</v>
      </c>
      <c r="AJ72" s="23">
        <f t="shared" si="28"/>
        <v>12</v>
      </c>
      <c r="AK72" s="24">
        <f t="shared" si="29"/>
        <v>20</v>
      </c>
      <c r="AL72" s="25">
        <f t="shared" si="30"/>
        <v>25</v>
      </c>
      <c r="AM72" s="26" t="s">
        <v>59</v>
      </c>
      <c r="AN72" s="69"/>
      <c r="AO72" s="26" t="s">
        <v>382</v>
      </c>
    </row>
    <row r="73" spans="1:41" ht="24.95" customHeight="1" thickBot="1">
      <c r="A73" s="8">
        <v>72</v>
      </c>
      <c r="B73" s="8" t="s">
        <v>278</v>
      </c>
      <c r="C73" s="19" t="s">
        <v>279</v>
      </c>
      <c r="D73" s="19" t="s">
        <v>280</v>
      </c>
      <c r="E73" s="19" t="s">
        <v>154</v>
      </c>
      <c r="F73" s="19" t="s">
        <v>154</v>
      </c>
      <c r="G73" s="19" t="e">
        <f>MATCH(H73,[1]υπεραριθμοι!C$2:C$69,0)</f>
        <v>#N/A</v>
      </c>
      <c r="H73" s="19">
        <v>604473</v>
      </c>
      <c r="I73" s="19" t="s">
        <v>44</v>
      </c>
      <c r="J73" s="19">
        <v>17</v>
      </c>
      <c r="K73" s="19">
        <v>6</v>
      </c>
      <c r="L73" s="19">
        <v>23</v>
      </c>
      <c r="M73" s="27">
        <f t="shared" si="31"/>
        <v>21.375</v>
      </c>
      <c r="N73" s="19">
        <v>4</v>
      </c>
      <c r="O73" s="19">
        <v>0</v>
      </c>
      <c r="P73" s="19">
        <v>4</v>
      </c>
      <c r="Q73" s="19" t="s">
        <v>45</v>
      </c>
      <c r="R73" s="19">
        <v>10</v>
      </c>
      <c r="S73" s="19" t="s">
        <v>45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21">
        <v>0</v>
      </c>
      <c r="AB73" s="28">
        <f t="shared" si="32"/>
        <v>25.375</v>
      </c>
      <c r="AC73" s="29">
        <f t="shared" si="22"/>
        <v>39.375</v>
      </c>
      <c r="AD73" s="19">
        <f t="shared" si="23"/>
        <v>25.375</v>
      </c>
      <c r="AE73" s="19">
        <f t="shared" si="24"/>
        <v>25.375</v>
      </c>
      <c r="AF73" s="19">
        <f t="shared" si="25"/>
        <v>25.375</v>
      </c>
      <c r="AG73" s="19">
        <f t="shared" si="26"/>
        <v>25.375</v>
      </c>
      <c r="AH73" s="19" t="s">
        <v>52</v>
      </c>
      <c r="AI73" s="22">
        <f t="shared" si="27"/>
        <v>17</v>
      </c>
      <c r="AJ73" s="23">
        <f t="shared" si="28"/>
        <v>7</v>
      </c>
      <c r="AK73" s="24">
        <f t="shared" si="29"/>
        <v>17.583333333333332</v>
      </c>
      <c r="AL73" s="25">
        <f t="shared" si="30"/>
        <v>21.375</v>
      </c>
      <c r="AM73" s="26" t="s">
        <v>281</v>
      </c>
      <c r="AN73" s="69"/>
      <c r="AO73" s="26" t="s">
        <v>382</v>
      </c>
    </row>
    <row r="74" spans="1:41" ht="24.95" customHeight="1" thickBot="1">
      <c r="A74" s="8">
        <v>73</v>
      </c>
      <c r="B74" s="8" t="s">
        <v>282</v>
      </c>
      <c r="C74" s="19" t="s">
        <v>113</v>
      </c>
      <c r="D74" s="19" t="s">
        <v>283</v>
      </c>
      <c r="E74" s="19" t="s">
        <v>284</v>
      </c>
      <c r="F74" s="19" t="s">
        <v>284</v>
      </c>
      <c r="G74" s="19" t="e">
        <f>MATCH(H74,[1]υπεραριθμοι!C$2:C$69,0)</f>
        <v>#N/A</v>
      </c>
      <c r="H74" s="19">
        <v>599395</v>
      </c>
      <c r="I74" s="19" t="s">
        <v>44</v>
      </c>
      <c r="J74" s="19">
        <v>21</v>
      </c>
      <c r="K74" s="19">
        <v>5</v>
      </c>
      <c r="L74" s="19">
        <v>29</v>
      </c>
      <c r="M74" s="27">
        <f t="shared" si="31"/>
        <v>28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21">
        <v>0</v>
      </c>
      <c r="AB74" s="28">
        <f t="shared" si="32"/>
        <v>28</v>
      </c>
      <c r="AC74" s="29">
        <f t="shared" si="22"/>
        <v>28</v>
      </c>
      <c r="AD74" s="19">
        <f t="shared" si="23"/>
        <v>28</v>
      </c>
      <c r="AE74" s="19">
        <f t="shared" si="24"/>
        <v>28</v>
      </c>
      <c r="AF74" s="19">
        <f t="shared" si="25"/>
        <v>28</v>
      </c>
      <c r="AG74" s="19">
        <f t="shared" si="26"/>
        <v>28</v>
      </c>
      <c r="AH74" s="19" t="s">
        <v>52</v>
      </c>
      <c r="AI74" s="22">
        <f t="shared" si="27"/>
        <v>21</v>
      </c>
      <c r="AJ74" s="23">
        <f t="shared" si="28"/>
        <v>6</v>
      </c>
      <c r="AK74" s="24">
        <f t="shared" si="29"/>
        <v>21.5</v>
      </c>
      <c r="AL74" s="25">
        <f t="shared" si="30"/>
        <v>28</v>
      </c>
      <c r="AM74" s="26" t="s">
        <v>59</v>
      </c>
      <c r="AN74" s="69"/>
      <c r="AO74" s="26" t="s">
        <v>382</v>
      </c>
    </row>
    <row r="75" spans="1:41" ht="24.95" customHeight="1" thickBot="1">
      <c r="A75" s="19">
        <v>74</v>
      </c>
      <c r="B75" s="8" t="s">
        <v>285</v>
      </c>
      <c r="C75" s="19" t="s">
        <v>70</v>
      </c>
      <c r="D75" s="19" t="s">
        <v>56</v>
      </c>
      <c r="E75" s="19" t="s">
        <v>207</v>
      </c>
      <c r="F75" s="19" t="s">
        <v>207</v>
      </c>
      <c r="G75" s="19" t="e">
        <f>MATCH(H75,[1]υπεραριθμοι!C$2:C$69,0)</f>
        <v>#N/A</v>
      </c>
      <c r="H75" s="19">
        <v>604558</v>
      </c>
      <c r="I75" s="19" t="s">
        <v>44</v>
      </c>
      <c r="J75" s="19">
        <v>18</v>
      </c>
      <c r="K75" s="19">
        <v>3</v>
      </c>
      <c r="L75" s="19">
        <v>11</v>
      </c>
      <c r="M75" s="27">
        <f t="shared" si="31"/>
        <v>22.375</v>
      </c>
      <c r="N75" s="19">
        <v>0</v>
      </c>
      <c r="O75" s="19">
        <v>0</v>
      </c>
      <c r="P75" s="19">
        <v>4</v>
      </c>
      <c r="Q75" s="19" t="s">
        <v>45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21">
        <v>0</v>
      </c>
      <c r="AB75" s="28">
        <f t="shared" si="32"/>
        <v>22.375</v>
      </c>
      <c r="AC75" s="29">
        <f t="shared" si="22"/>
        <v>26.375</v>
      </c>
      <c r="AD75" s="19">
        <f t="shared" si="23"/>
        <v>22.375</v>
      </c>
      <c r="AE75" s="19">
        <f t="shared" si="24"/>
        <v>22.375</v>
      </c>
      <c r="AF75" s="19">
        <f t="shared" si="25"/>
        <v>22.375</v>
      </c>
      <c r="AG75" s="19">
        <f t="shared" si="26"/>
        <v>22.375</v>
      </c>
      <c r="AH75" s="19" t="s">
        <v>52</v>
      </c>
      <c r="AI75" s="22">
        <f t="shared" si="27"/>
        <v>18</v>
      </c>
      <c r="AJ75" s="23">
        <f t="shared" si="28"/>
        <v>3</v>
      </c>
      <c r="AK75" s="24">
        <f t="shared" si="29"/>
        <v>18.25</v>
      </c>
      <c r="AL75" s="25">
        <f t="shared" si="30"/>
        <v>22.375</v>
      </c>
      <c r="AM75" s="26" t="s">
        <v>59</v>
      </c>
      <c r="AN75" s="69"/>
      <c r="AO75" s="26" t="s">
        <v>382</v>
      </c>
    </row>
    <row r="76" spans="1:41" ht="24.95" customHeight="1" thickBot="1">
      <c r="A76" s="8">
        <v>75</v>
      </c>
      <c r="B76" s="8" t="s">
        <v>286</v>
      </c>
      <c r="C76" s="8" t="s">
        <v>121</v>
      </c>
      <c r="D76" s="9" t="s">
        <v>81</v>
      </c>
      <c r="E76" s="8" t="s">
        <v>86</v>
      </c>
      <c r="F76" s="8" t="s">
        <v>86</v>
      </c>
      <c r="G76" s="8" t="e">
        <f>MATCH(H76,[1]υπεραριθμοι!C$2:C$69,0)</f>
        <v>#N/A</v>
      </c>
      <c r="H76" s="8">
        <v>599430</v>
      </c>
      <c r="I76" s="8" t="s">
        <v>44</v>
      </c>
      <c r="J76" s="8">
        <v>19</v>
      </c>
      <c r="K76" s="8">
        <v>7</v>
      </c>
      <c r="L76" s="8">
        <v>26</v>
      </c>
      <c r="M76" s="10">
        <f t="shared" si="31"/>
        <v>24.5</v>
      </c>
      <c r="N76" s="8">
        <v>4</v>
      </c>
      <c r="O76" s="8">
        <v>5</v>
      </c>
      <c r="P76" s="8">
        <v>0</v>
      </c>
      <c r="Q76" s="8"/>
      <c r="R76" s="8">
        <v>10</v>
      </c>
      <c r="S76" s="8" t="s">
        <v>45</v>
      </c>
      <c r="T76" s="8"/>
      <c r="U76" s="8"/>
      <c r="V76" s="8"/>
      <c r="W76" s="8"/>
      <c r="X76" s="8"/>
      <c r="Y76" s="8"/>
      <c r="Z76" s="8">
        <v>0</v>
      </c>
      <c r="AA76" s="11">
        <v>0</v>
      </c>
      <c r="AB76" s="12">
        <f t="shared" si="32"/>
        <v>33.5</v>
      </c>
      <c r="AC76" s="13">
        <f t="shared" si="22"/>
        <v>43.5</v>
      </c>
      <c r="AD76" s="8">
        <f t="shared" si="23"/>
        <v>33.5</v>
      </c>
      <c r="AE76" s="8">
        <f t="shared" si="24"/>
        <v>33.5</v>
      </c>
      <c r="AF76" s="8">
        <f t="shared" si="25"/>
        <v>33.5</v>
      </c>
      <c r="AG76" s="8">
        <f t="shared" si="26"/>
        <v>33.5</v>
      </c>
      <c r="AH76" s="8" t="s">
        <v>52</v>
      </c>
      <c r="AI76" s="15">
        <f t="shared" si="27"/>
        <v>19</v>
      </c>
      <c r="AJ76" s="16">
        <f t="shared" si="28"/>
        <v>8</v>
      </c>
      <c r="AK76" s="17">
        <f t="shared" si="29"/>
        <v>19.666666666666668</v>
      </c>
      <c r="AL76" s="37">
        <f t="shared" si="30"/>
        <v>24.5</v>
      </c>
      <c r="AM76" s="9" t="s">
        <v>111</v>
      </c>
      <c r="AN76" s="32"/>
      <c r="AO76" s="26" t="s">
        <v>382</v>
      </c>
    </row>
    <row r="77" spans="1:41" ht="24.95" customHeight="1" thickBot="1">
      <c r="A77" s="8">
        <v>76</v>
      </c>
      <c r="B77" s="8" t="s">
        <v>286</v>
      </c>
      <c r="C77" s="19" t="s">
        <v>61</v>
      </c>
      <c r="D77" s="19" t="s">
        <v>287</v>
      </c>
      <c r="E77" s="19" t="s">
        <v>288</v>
      </c>
      <c r="F77" s="19" t="s">
        <v>288</v>
      </c>
      <c r="G77" s="19" t="e">
        <f>MATCH(H77,[1]υπεραριθμοι!C$2:C$69,0)</f>
        <v>#N/A</v>
      </c>
      <c r="H77" s="19">
        <v>605708</v>
      </c>
      <c r="I77" s="19" t="s">
        <v>44</v>
      </c>
      <c r="J77" s="19">
        <v>17</v>
      </c>
      <c r="K77" s="19">
        <v>5</v>
      </c>
      <c r="L77" s="19">
        <v>27</v>
      </c>
      <c r="M77" s="27">
        <f t="shared" si="31"/>
        <v>21.25</v>
      </c>
      <c r="N77" s="19">
        <v>4</v>
      </c>
      <c r="O77" s="19">
        <v>0</v>
      </c>
      <c r="P77" s="19">
        <v>4</v>
      </c>
      <c r="Q77" s="19" t="s">
        <v>45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21">
        <v>0</v>
      </c>
      <c r="AB77" s="28">
        <f t="shared" si="32"/>
        <v>25.25</v>
      </c>
      <c r="AC77" s="29">
        <f t="shared" si="22"/>
        <v>29.25</v>
      </c>
      <c r="AD77" s="19">
        <f t="shared" si="23"/>
        <v>25.25</v>
      </c>
      <c r="AE77" s="19">
        <f t="shared" si="24"/>
        <v>25.25</v>
      </c>
      <c r="AF77" s="19">
        <f t="shared" si="25"/>
        <v>25.25</v>
      </c>
      <c r="AG77" s="19">
        <f t="shared" si="26"/>
        <v>25.25</v>
      </c>
      <c r="AH77" s="19" t="s">
        <v>52</v>
      </c>
      <c r="AI77" s="22">
        <f t="shared" si="27"/>
        <v>17</v>
      </c>
      <c r="AJ77" s="23">
        <f t="shared" si="28"/>
        <v>6</v>
      </c>
      <c r="AK77" s="24">
        <f t="shared" si="29"/>
        <v>17.5</v>
      </c>
      <c r="AL77" s="25">
        <f t="shared" si="30"/>
        <v>21.25</v>
      </c>
      <c r="AM77" s="26" t="s">
        <v>84</v>
      </c>
      <c r="AN77" s="69"/>
      <c r="AO77" s="26" t="s">
        <v>382</v>
      </c>
    </row>
    <row r="78" spans="1:41" ht="24.95" customHeight="1" thickBot="1">
      <c r="A78" s="19">
        <v>77</v>
      </c>
      <c r="B78" s="8" t="s">
        <v>289</v>
      </c>
      <c r="C78" s="19" t="s">
        <v>104</v>
      </c>
      <c r="D78" s="19" t="s">
        <v>81</v>
      </c>
      <c r="E78" s="19" t="s">
        <v>290</v>
      </c>
      <c r="F78" s="19" t="s">
        <v>290</v>
      </c>
      <c r="G78" s="19" t="e">
        <f>MATCH(H78,[1]υπεραριθμοι!C$2:C$69,0)</f>
        <v>#N/A</v>
      </c>
      <c r="H78" s="19">
        <v>594939</v>
      </c>
      <c r="I78" s="19" t="s">
        <v>44</v>
      </c>
      <c r="J78" s="19">
        <v>19</v>
      </c>
      <c r="K78" s="19">
        <v>0</v>
      </c>
      <c r="L78" s="19">
        <v>1</v>
      </c>
      <c r="M78" s="27">
        <f t="shared" si="31"/>
        <v>23.5</v>
      </c>
      <c r="N78" s="19">
        <v>4</v>
      </c>
      <c r="O78" s="19">
        <v>11</v>
      </c>
      <c r="P78" s="19">
        <v>4</v>
      </c>
      <c r="Q78" s="19" t="s">
        <v>45</v>
      </c>
      <c r="R78" s="19">
        <v>10</v>
      </c>
      <c r="S78" s="19" t="s">
        <v>45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21">
        <v>0</v>
      </c>
      <c r="AB78" s="28">
        <f t="shared" si="32"/>
        <v>38.5</v>
      </c>
      <c r="AC78" s="29">
        <f t="shared" si="22"/>
        <v>52.5</v>
      </c>
      <c r="AD78" s="19">
        <f t="shared" si="23"/>
        <v>38.5</v>
      </c>
      <c r="AE78" s="19">
        <f t="shared" si="24"/>
        <v>38.5</v>
      </c>
      <c r="AF78" s="19">
        <f t="shared" si="25"/>
        <v>38.5</v>
      </c>
      <c r="AG78" s="19">
        <f t="shared" si="26"/>
        <v>38.5</v>
      </c>
      <c r="AH78" s="19" t="s">
        <v>52</v>
      </c>
      <c r="AI78" s="22">
        <f t="shared" si="27"/>
        <v>19</v>
      </c>
      <c r="AJ78" s="23">
        <f t="shared" si="28"/>
        <v>0</v>
      </c>
      <c r="AK78" s="24">
        <f t="shared" si="29"/>
        <v>19</v>
      </c>
      <c r="AL78" s="25">
        <f t="shared" si="30"/>
        <v>23.5</v>
      </c>
      <c r="AM78" s="26" t="s">
        <v>291</v>
      </c>
      <c r="AN78" s="69"/>
      <c r="AO78" s="26" t="s">
        <v>382</v>
      </c>
    </row>
    <row r="79" spans="1:41" ht="24.95" customHeight="1" thickBot="1">
      <c r="A79" s="8">
        <v>78</v>
      </c>
      <c r="B79" s="8" t="s">
        <v>292</v>
      </c>
      <c r="C79" s="19" t="s">
        <v>61</v>
      </c>
      <c r="D79" s="19" t="s">
        <v>257</v>
      </c>
      <c r="E79" s="19" t="s">
        <v>293</v>
      </c>
      <c r="F79" s="19" t="s">
        <v>293</v>
      </c>
      <c r="G79" s="19" t="e">
        <f>MATCH(H79,[1]υπεραριθμοι!C$2:C$69,0)</f>
        <v>#N/A</v>
      </c>
      <c r="H79" s="19">
        <v>594047</v>
      </c>
      <c r="I79" s="19" t="s">
        <v>44</v>
      </c>
      <c r="J79" s="19">
        <v>19</v>
      </c>
      <c r="K79" s="19">
        <v>0</v>
      </c>
      <c r="L79" s="19">
        <v>1</v>
      </c>
      <c r="M79" s="27">
        <f t="shared" si="31"/>
        <v>23.5</v>
      </c>
      <c r="N79" s="19">
        <v>4</v>
      </c>
      <c r="O79" s="19">
        <v>5</v>
      </c>
      <c r="P79" s="19">
        <v>4</v>
      </c>
      <c r="Q79" s="19" t="s">
        <v>45</v>
      </c>
      <c r="R79" s="19">
        <v>10</v>
      </c>
      <c r="S79" s="19" t="s">
        <v>45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21">
        <v>0</v>
      </c>
      <c r="AB79" s="28">
        <f t="shared" si="32"/>
        <v>32.5</v>
      </c>
      <c r="AC79" s="29">
        <f t="shared" si="22"/>
        <v>46.5</v>
      </c>
      <c r="AD79" s="19">
        <f t="shared" si="23"/>
        <v>32.5</v>
      </c>
      <c r="AE79" s="19">
        <f t="shared" si="24"/>
        <v>32.5</v>
      </c>
      <c r="AF79" s="19">
        <f t="shared" si="25"/>
        <v>32.5</v>
      </c>
      <c r="AG79" s="19">
        <f t="shared" si="26"/>
        <v>32.5</v>
      </c>
      <c r="AH79" s="19" t="s">
        <v>52</v>
      </c>
      <c r="AI79" s="22">
        <f t="shared" si="27"/>
        <v>19</v>
      </c>
      <c r="AJ79" s="23">
        <f t="shared" si="28"/>
        <v>0</v>
      </c>
      <c r="AK79" s="24">
        <f t="shared" si="29"/>
        <v>19</v>
      </c>
      <c r="AL79" s="25">
        <f t="shared" si="30"/>
        <v>23.5</v>
      </c>
      <c r="AM79" s="26" t="s">
        <v>138</v>
      </c>
      <c r="AN79" s="69"/>
      <c r="AO79" s="26" t="s">
        <v>382</v>
      </c>
    </row>
    <row r="80" spans="1:41" ht="24.95" customHeight="1" thickBot="1">
      <c r="A80" s="8">
        <v>79</v>
      </c>
      <c r="B80" s="8" t="s">
        <v>294</v>
      </c>
      <c r="C80" s="19" t="s">
        <v>295</v>
      </c>
      <c r="D80" s="19" t="s">
        <v>100</v>
      </c>
      <c r="E80" s="19" t="s">
        <v>76</v>
      </c>
      <c r="F80" s="19" t="s">
        <v>76</v>
      </c>
      <c r="G80" s="19" t="e">
        <f>MATCH(H80,[1]υπεραριθμοι!C$2:C$69,0)</f>
        <v>#N/A</v>
      </c>
      <c r="H80" s="19">
        <v>557865</v>
      </c>
      <c r="I80" s="19" t="s">
        <v>44</v>
      </c>
      <c r="J80" s="19">
        <v>34</v>
      </c>
      <c r="K80" s="19">
        <v>2</v>
      </c>
      <c r="L80" s="19">
        <v>10</v>
      </c>
      <c r="M80" s="27">
        <f t="shared" si="31"/>
        <v>53.332999999999998</v>
      </c>
      <c r="N80" s="19">
        <v>4</v>
      </c>
      <c r="O80" s="19">
        <v>0</v>
      </c>
      <c r="P80" s="19">
        <v>4</v>
      </c>
      <c r="Q80" s="19" t="s">
        <v>96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21">
        <v>0</v>
      </c>
      <c r="AB80" s="28">
        <f t="shared" si="32"/>
        <v>57.332999999999998</v>
      </c>
      <c r="AC80" s="29">
        <f t="shared" si="22"/>
        <v>57.332999999999998</v>
      </c>
      <c r="AD80" s="19">
        <f t="shared" si="23"/>
        <v>61.332999999999998</v>
      </c>
      <c r="AE80" s="19">
        <f t="shared" si="24"/>
        <v>57.332999999999998</v>
      </c>
      <c r="AF80" s="19">
        <f t="shared" si="25"/>
        <v>57.332999999999998</v>
      </c>
      <c r="AG80" s="19">
        <f t="shared" si="26"/>
        <v>57.332999999999998</v>
      </c>
      <c r="AH80" s="19" t="s">
        <v>52</v>
      </c>
      <c r="AI80" s="22">
        <f t="shared" si="27"/>
        <v>34</v>
      </c>
      <c r="AJ80" s="23">
        <f t="shared" si="28"/>
        <v>2</v>
      </c>
      <c r="AK80" s="24">
        <f t="shared" si="29"/>
        <v>34.166666666666664</v>
      </c>
      <c r="AL80" s="25">
        <f t="shared" si="30"/>
        <v>53.332999999999998</v>
      </c>
      <c r="AM80" s="9" t="s">
        <v>296</v>
      </c>
      <c r="AN80" s="32"/>
      <c r="AO80" s="26" t="s">
        <v>382</v>
      </c>
    </row>
    <row r="81" spans="1:41" ht="24.95" customHeight="1" thickBot="1">
      <c r="A81" s="19">
        <v>80</v>
      </c>
      <c r="B81" s="8" t="s">
        <v>297</v>
      </c>
      <c r="C81" s="19" t="s">
        <v>124</v>
      </c>
      <c r="D81" s="19" t="s">
        <v>128</v>
      </c>
      <c r="E81" s="19" t="s">
        <v>162</v>
      </c>
      <c r="F81" s="19" t="s">
        <v>162</v>
      </c>
      <c r="G81" s="19" t="e">
        <f>MATCH(H81,[1]υπεραριθμοι!C$2:C$69,0)</f>
        <v>#N/A</v>
      </c>
      <c r="H81" s="19">
        <v>613906</v>
      </c>
      <c r="I81" s="19" t="s">
        <v>44</v>
      </c>
      <c r="J81" s="19">
        <v>13</v>
      </c>
      <c r="K81" s="19">
        <v>0</v>
      </c>
      <c r="L81" s="19">
        <v>16</v>
      </c>
      <c r="M81" s="27">
        <f t="shared" si="31"/>
        <v>14.625</v>
      </c>
      <c r="N81" s="19">
        <v>0</v>
      </c>
      <c r="O81" s="19">
        <v>0</v>
      </c>
      <c r="P81" s="19">
        <v>4</v>
      </c>
      <c r="Q81" s="19" t="s">
        <v>45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21">
        <v>0</v>
      </c>
      <c r="AB81" s="28">
        <f t="shared" si="32"/>
        <v>14.625</v>
      </c>
      <c r="AC81" s="29">
        <f t="shared" si="22"/>
        <v>18.625</v>
      </c>
      <c r="AD81" s="19">
        <f t="shared" si="23"/>
        <v>14.625</v>
      </c>
      <c r="AE81" s="19">
        <f t="shared" si="24"/>
        <v>14.625</v>
      </c>
      <c r="AF81" s="19">
        <f t="shared" si="25"/>
        <v>14.625</v>
      </c>
      <c r="AG81" s="19">
        <f t="shared" si="26"/>
        <v>14.625</v>
      </c>
      <c r="AH81" s="19" t="s">
        <v>52</v>
      </c>
      <c r="AI81" s="22">
        <f t="shared" si="27"/>
        <v>13</v>
      </c>
      <c r="AJ81" s="23">
        <f t="shared" si="28"/>
        <v>1</v>
      </c>
      <c r="AK81" s="24">
        <f t="shared" si="29"/>
        <v>13.083333333333334</v>
      </c>
      <c r="AL81" s="25">
        <f t="shared" si="30"/>
        <v>14.625</v>
      </c>
      <c r="AM81" s="26" t="s">
        <v>298</v>
      </c>
      <c r="AN81" s="69"/>
      <c r="AO81" s="26" t="s">
        <v>382</v>
      </c>
    </row>
    <row r="82" spans="1:41" ht="24.95" customHeight="1" thickBot="1">
      <c r="A82" s="8">
        <v>81</v>
      </c>
      <c r="B82" s="8" t="s">
        <v>299</v>
      </c>
      <c r="C82" s="19" t="s">
        <v>172</v>
      </c>
      <c r="D82" s="19" t="s">
        <v>41</v>
      </c>
      <c r="E82" s="19" t="s">
        <v>261</v>
      </c>
      <c r="F82" s="19" t="s">
        <v>261</v>
      </c>
      <c r="G82" s="19" t="e">
        <f>MATCH(H82,[1]υπεραριθμοι!C$2:C$69,0)</f>
        <v>#N/A</v>
      </c>
      <c r="H82" s="19">
        <v>605127</v>
      </c>
      <c r="I82" s="19" t="s">
        <v>44</v>
      </c>
      <c r="J82" s="19">
        <v>17</v>
      </c>
      <c r="K82" s="19">
        <v>0</v>
      </c>
      <c r="L82" s="19">
        <v>27</v>
      </c>
      <c r="M82" s="27">
        <f t="shared" si="31"/>
        <v>20.625</v>
      </c>
      <c r="N82" s="19">
        <v>0</v>
      </c>
      <c r="O82" s="19">
        <v>0</v>
      </c>
      <c r="P82" s="19">
        <v>4</v>
      </c>
      <c r="Q82" s="19" t="s">
        <v>45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21">
        <v>0</v>
      </c>
      <c r="AB82" s="28">
        <f t="shared" si="32"/>
        <v>20.625</v>
      </c>
      <c r="AC82" s="29">
        <f t="shared" si="22"/>
        <v>24.625</v>
      </c>
      <c r="AD82" s="19">
        <f t="shared" si="23"/>
        <v>20.625</v>
      </c>
      <c r="AE82" s="19">
        <f t="shared" si="24"/>
        <v>20.625</v>
      </c>
      <c r="AF82" s="19">
        <f t="shared" si="25"/>
        <v>20.625</v>
      </c>
      <c r="AG82" s="19">
        <f t="shared" si="26"/>
        <v>20.625</v>
      </c>
      <c r="AH82" s="19" t="s">
        <v>52</v>
      </c>
      <c r="AI82" s="22">
        <f t="shared" si="27"/>
        <v>17</v>
      </c>
      <c r="AJ82" s="23">
        <f t="shared" si="28"/>
        <v>1</v>
      </c>
      <c r="AK82" s="24">
        <f t="shared" si="29"/>
        <v>17.083333333333332</v>
      </c>
      <c r="AL82" s="25">
        <f t="shared" si="30"/>
        <v>20.625</v>
      </c>
      <c r="AM82" s="26" t="s">
        <v>133</v>
      </c>
      <c r="AN82" s="69"/>
      <c r="AO82" s="26" t="s">
        <v>382</v>
      </c>
    </row>
    <row r="83" spans="1:41" ht="24.95" customHeight="1" thickBot="1">
      <c r="A83" s="8">
        <v>82</v>
      </c>
      <c r="B83" s="8" t="s">
        <v>300</v>
      </c>
      <c r="C83" s="19" t="s">
        <v>104</v>
      </c>
      <c r="D83" s="19" t="s">
        <v>50</v>
      </c>
      <c r="E83" s="19" t="s">
        <v>301</v>
      </c>
      <c r="F83" s="19" t="s">
        <v>301</v>
      </c>
      <c r="G83" s="19" t="e">
        <f>MATCH(H83,[1]υπεραριθμοι!C$2:C$69,0)</f>
        <v>#N/A</v>
      </c>
      <c r="H83" s="19">
        <v>605615</v>
      </c>
      <c r="I83" s="19" t="s">
        <v>44</v>
      </c>
      <c r="J83" s="19">
        <v>15</v>
      </c>
      <c r="K83" s="19">
        <v>2</v>
      </c>
      <c r="L83" s="19">
        <v>8</v>
      </c>
      <c r="M83" s="27">
        <f t="shared" si="31"/>
        <v>17.75</v>
      </c>
      <c r="N83" s="19">
        <v>4</v>
      </c>
      <c r="O83" s="19">
        <v>11</v>
      </c>
      <c r="P83" s="19">
        <v>4</v>
      </c>
      <c r="Q83" s="19" t="s">
        <v>45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21">
        <v>0</v>
      </c>
      <c r="AB83" s="28">
        <f t="shared" si="32"/>
        <v>32.75</v>
      </c>
      <c r="AC83" s="29">
        <f t="shared" si="22"/>
        <v>36.75</v>
      </c>
      <c r="AD83" s="19">
        <f t="shared" si="23"/>
        <v>32.75</v>
      </c>
      <c r="AE83" s="19">
        <f t="shared" si="24"/>
        <v>32.75</v>
      </c>
      <c r="AF83" s="19">
        <f t="shared" si="25"/>
        <v>32.75</v>
      </c>
      <c r="AG83" s="19">
        <f t="shared" si="26"/>
        <v>32.75</v>
      </c>
      <c r="AH83" s="19" t="s">
        <v>52</v>
      </c>
      <c r="AI83" s="22">
        <f t="shared" si="27"/>
        <v>15</v>
      </c>
      <c r="AJ83" s="23">
        <f t="shared" si="28"/>
        <v>2</v>
      </c>
      <c r="AK83" s="24">
        <f t="shared" si="29"/>
        <v>15.166666666666666</v>
      </c>
      <c r="AL83" s="25">
        <f t="shared" si="30"/>
        <v>17.75</v>
      </c>
      <c r="AM83" s="26" t="s">
        <v>107</v>
      </c>
      <c r="AN83" s="69"/>
      <c r="AO83" s="26" t="s">
        <v>382</v>
      </c>
    </row>
    <row r="84" spans="1:41" ht="24.95" customHeight="1" thickBot="1">
      <c r="A84" s="19">
        <v>83</v>
      </c>
      <c r="B84" s="8" t="s">
        <v>302</v>
      </c>
      <c r="C84" s="19" t="s">
        <v>70</v>
      </c>
      <c r="D84" s="19" t="s">
        <v>303</v>
      </c>
      <c r="E84" s="19" t="s">
        <v>304</v>
      </c>
      <c r="F84" s="19" t="s">
        <v>304</v>
      </c>
      <c r="G84" s="19" t="e">
        <f>MATCH(H84,[1]υπεραριθμοι!C$2:C$69,0)</f>
        <v>#N/A</v>
      </c>
      <c r="H84" s="19">
        <v>593803</v>
      </c>
      <c r="I84" s="19" t="s">
        <v>44</v>
      </c>
      <c r="J84" s="19">
        <v>21</v>
      </c>
      <c r="K84" s="19">
        <v>0</v>
      </c>
      <c r="L84" s="19">
        <v>1</v>
      </c>
      <c r="M84" s="27">
        <f t="shared" si="31"/>
        <v>27</v>
      </c>
      <c r="N84" s="19">
        <v>4</v>
      </c>
      <c r="O84" s="19">
        <v>11</v>
      </c>
      <c r="P84" s="19">
        <v>4</v>
      </c>
      <c r="Q84" s="19" t="s">
        <v>45</v>
      </c>
      <c r="R84" s="19">
        <v>10</v>
      </c>
      <c r="S84" s="19" t="s">
        <v>45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21">
        <v>0</v>
      </c>
      <c r="AB84" s="28">
        <f t="shared" si="32"/>
        <v>42</v>
      </c>
      <c r="AC84" s="29">
        <f t="shared" si="22"/>
        <v>56</v>
      </c>
      <c r="AD84" s="19">
        <f t="shared" si="23"/>
        <v>42</v>
      </c>
      <c r="AE84" s="19">
        <f t="shared" si="24"/>
        <v>42</v>
      </c>
      <c r="AF84" s="19">
        <f t="shared" si="25"/>
        <v>42</v>
      </c>
      <c r="AG84" s="19">
        <f t="shared" si="26"/>
        <v>42</v>
      </c>
      <c r="AH84" s="19" t="s">
        <v>52</v>
      </c>
      <c r="AI84" s="22">
        <f t="shared" si="27"/>
        <v>21</v>
      </c>
      <c r="AJ84" s="23">
        <f t="shared" si="28"/>
        <v>0</v>
      </c>
      <c r="AK84" s="24">
        <f t="shared" si="29"/>
        <v>21</v>
      </c>
      <c r="AL84" s="25">
        <f t="shared" si="30"/>
        <v>27</v>
      </c>
      <c r="AM84" s="51" t="s">
        <v>240</v>
      </c>
      <c r="AN84" s="70"/>
      <c r="AO84" s="26" t="s">
        <v>382</v>
      </c>
    </row>
    <row r="85" spans="1:41" ht="24.95" customHeight="1" thickBot="1">
      <c r="A85" s="8">
        <v>84</v>
      </c>
      <c r="B85" s="8" t="s">
        <v>305</v>
      </c>
      <c r="C85" s="19" t="s">
        <v>306</v>
      </c>
      <c r="D85" s="19" t="s">
        <v>56</v>
      </c>
      <c r="E85" s="19" t="s">
        <v>192</v>
      </c>
      <c r="F85" s="19" t="s">
        <v>192</v>
      </c>
      <c r="G85" s="19" t="e">
        <f>MATCH(H85,[1]υπεραριθμοι!C$2:C$69,0)</f>
        <v>#N/A</v>
      </c>
      <c r="H85" s="19">
        <v>617967</v>
      </c>
      <c r="I85" s="19" t="s">
        <v>44</v>
      </c>
      <c r="J85" s="19">
        <v>13</v>
      </c>
      <c r="K85" s="19">
        <v>7</v>
      </c>
      <c r="L85" s="19">
        <v>7</v>
      </c>
      <c r="M85" s="27">
        <f t="shared" si="31"/>
        <v>15.375</v>
      </c>
      <c r="N85" s="19">
        <v>4</v>
      </c>
      <c r="O85" s="19">
        <v>11</v>
      </c>
      <c r="P85" s="19">
        <v>4</v>
      </c>
      <c r="Q85" s="19" t="s">
        <v>45</v>
      </c>
      <c r="R85" s="19">
        <v>10</v>
      </c>
      <c r="S85" s="19" t="s">
        <v>45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21">
        <v>0</v>
      </c>
      <c r="AB85" s="28">
        <f t="shared" si="32"/>
        <v>30.375</v>
      </c>
      <c r="AC85" s="29">
        <f t="shared" si="22"/>
        <v>44.375</v>
      </c>
      <c r="AD85" s="19">
        <f t="shared" si="23"/>
        <v>30.375</v>
      </c>
      <c r="AE85" s="19">
        <f t="shared" si="24"/>
        <v>30.375</v>
      </c>
      <c r="AF85" s="19">
        <f t="shared" si="25"/>
        <v>30.375</v>
      </c>
      <c r="AG85" s="19">
        <f t="shared" si="26"/>
        <v>30.375</v>
      </c>
      <c r="AH85" s="19" t="s">
        <v>52</v>
      </c>
      <c r="AI85" s="22">
        <f t="shared" si="27"/>
        <v>13</v>
      </c>
      <c r="AJ85" s="23">
        <f t="shared" si="28"/>
        <v>7</v>
      </c>
      <c r="AK85" s="24">
        <f t="shared" si="29"/>
        <v>13.583333333333334</v>
      </c>
      <c r="AL85" s="25">
        <f t="shared" si="30"/>
        <v>15.375</v>
      </c>
      <c r="AM85" s="26" t="s">
        <v>307</v>
      </c>
      <c r="AN85" s="69"/>
      <c r="AO85" s="26" t="s">
        <v>382</v>
      </c>
    </row>
    <row r="86" spans="1:41" ht="24.95" customHeight="1" thickBot="1">
      <c r="A86" s="8">
        <v>85</v>
      </c>
      <c r="B86" s="8" t="s">
        <v>308</v>
      </c>
      <c r="C86" s="19" t="s">
        <v>309</v>
      </c>
      <c r="D86" s="19" t="s">
        <v>50</v>
      </c>
      <c r="E86" s="19" t="s">
        <v>192</v>
      </c>
      <c r="F86" s="19" t="s">
        <v>192</v>
      </c>
      <c r="G86" s="19" t="e">
        <f>MATCH(H86,[1]υπεραριθμοι!C$2:C$69,0)</f>
        <v>#N/A</v>
      </c>
      <c r="H86" s="19">
        <v>215199</v>
      </c>
      <c r="I86" s="19" t="s">
        <v>44</v>
      </c>
      <c r="J86" s="19">
        <v>18</v>
      </c>
      <c r="K86" s="19">
        <v>7</v>
      </c>
      <c r="L86" s="19">
        <v>6</v>
      </c>
      <c r="M86" s="27">
        <f t="shared" si="31"/>
        <v>22.875</v>
      </c>
      <c r="N86" s="19">
        <v>4</v>
      </c>
      <c r="O86" s="19">
        <v>5</v>
      </c>
      <c r="P86" s="19">
        <v>4</v>
      </c>
      <c r="Q86" s="19" t="s">
        <v>114</v>
      </c>
      <c r="R86" s="19">
        <v>10</v>
      </c>
      <c r="S86" s="19" t="s">
        <v>45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21">
        <v>0</v>
      </c>
      <c r="AB86" s="28">
        <f t="shared" si="32"/>
        <v>31.875</v>
      </c>
      <c r="AC86" s="29">
        <f t="shared" si="22"/>
        <v>41.875</v>
      </c>
      <c r="AD86" s="19">
        <f t="shared" si="23"/>
        <v>31.875</v>
      </c>
      <c r="AE86" s="19">
        <f t="shared" si="24"/>
        <v>35.875</v>
      </c>
      <c r="AF86" s="19">
        <f t="shared" si="25"/>
        <v>31.875</v>
      </c>
      <c r="AG86" s="19">
        <f t="shared" si="26"/>
        <v>31.875</v>
      </c>
      <c r="AH86" s="19" t="s">
        <v>52</v>
      </c>
      <c r="AI86" s="22">
        <f t="shared" si="27"/>
        <v>18</v>
      </c>
      <c r="AJ86" s="23">
        <f t="shared" si="28"/>
        <v>7</v>
      </c>
      <c r="AK86" s="24">
        <f t="shared" si="29"/>
        <v>18.583333333333332</v>
      </c>
      <c r="AL86" s="25">
        <f t="shared" si="30"/>
        <v>22.875</v>
      </c>
      <c r="AM86" s="26" t="s">
        <v>266</v>
      </c>
      <c r="AN86" s="69"/>
      <c r="AO86" s="26" t="s">
        <v>382</v>
      </c>
    </row>
    <row r="87" spans="1:41" ht="24.95" customHeight="1" thickBot="1">
      <c r="A87" s="19">
        <v>86</v>
      </c>
      <c r="B87" s="8" t="s">
        <v>310</v>
      </c>
      <c r="C87" s="19" t="s">
        <v>311</v>
      </c>
      <c r="D87" s="19" t="s">
        <v>50</v>
      </c>
      <c r="E87" s="19" t="s">
        <v>42</v>
      </c>
      <c r="F87" s="19" t="s">
        <v>42</v>
      </c>
      <c r="G87" s="19" t="e">
        <f>MATCH(H87,[1]υπεραριθμοι!C$2:C$69,0)</f>
        <v>#N/A</v>
      </c>
      <c r="H87" s="19">
        <v>620518</v>
      </c>
      <c r="I87" s="19" t="s">
        <v>44</v>
      </c>
      <c r="J87" s="19">
        <v>12</v>
      </c>
      <c r="K87" s="19">
        <v>9</v>
      </c>
      <c r="L87" s="19">
        <v>23</v>
      </c>
      <c r="M87" s="27">
        <f t="shared" si="31"/>
        <v>14.25</v>
      </c>
      <c r="N87" s="19">
        <v>4</v>
      </c>
      <c r="O87" s="19">
        <v>19</v>
      </c>
      <c r="P87" s="19">
        <v>4</v>
      </c>
      <c r="Q87" s="19" t="s">
        <v>45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21">
        <v>0</v>
      </c>
      <c r="AB87" s="28">
        <f t="shared" si="32"/>
        <v>37.25</v>
      </c>
      <c r="AC87" s="29">
        <f t="shared" si="22"/>
        <v>41.25</v>
      </c>
      <c r="AD87" s="19">
        <f t="shared" si="23"/>
        <v>37.25</v>
      </c>
      <c r="AE87" s="19">
        <f t="shared" si="24"/>
        <v>37.25</v>
      </c>
      <c r="AF87" s="19">
        <f t="shared" si="25"/>
        <v>37.25</v>
      </c>
      <c r="AG87" s="19">
        <f t="shared" si="26"/>
        <v>37.25</v>
      </c>
      <c r="AH87" s="19" t="s">
        <v>52</v>
      </c>
      <c r="AI87" s="22">
        <f t="shared" si="27"/>
        <v>12</v>
      </c>
      <c r="AJ87" s="23">
        <f t="shared" si="28"/>
        <v>10</v>
      </c>
      <c r="AK87" s="24">
        <f t="shared" si="29"/>
        <v>12.833333333333334</v>
      </c>
      <c r="AL87" s="25">
        <f t="shared" si="30"/>
        <v>14.25</v>
      </c>
      <c r="AM87" s="26" t="s">
        <v>64</v>
      </c>
      <c r="AN87" s="69"/>
      <c r="AO87" s="26" t="s">
        <v>382</v>
      </c>
    </row>
    <row r="88" spans="1:41" ht="24.95" customHeight="1" thickBot="1">
      <c r="A88" s="8">
        <v>87</v>
      </c>
      <c r="B88" s="8" t="s">
        <v>312</v>
      </c>
      <c r="C88" s="19" t="s">
        <v>70</v>
      </c>
      <c r="D88" s="19" t="s">
        <v>143</v>
      </c>
      <c r="E88" s="19" t="s">
        <v>57</v>
      </c>
      <c r="F88" s="19" t="s">
        <v>57</v>
      </c>
      <c r="G88" s="19" t="e">
        <f>MATCH(H88,[1]υπεραριθμοι!C$2:C$69,0)</f>
        <v>#N/A</v>
      </c>
      <c r="H88" s="19">
        <v>594280</v>
      </c>
      <c r="I88" s="19" t="s">
        <v>44</v>
      </c>
      <c r="J88" s="19">
        <v>19</v>
      </c>
      <c r="K88" s="19">
        <v>0</v>
      </c>
      <c r="L88" s="19">
        <v>1</v>
      </c>
      <c r="M88" s="27">
        <f t="shared" si="31"/>
        <v>23.5</v>
      </c>
      <c r="N88" s="19">
        <v>4</v>
      </c>
      <c r="O88" s="19">
        <v>29</v>
      </c>
      <c r="P88" s="19">
        <v>4</v>
      </c>
      <c r="Q88" s="19" t="s">
        <v>313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21">
        <v>0</v>
      </c>
      <c r="AB88" s="28">
        <f t="shared" si="32"/>
        <v>56.5</v>
      </c>
      <c r="AC88" s="29">
        <f t="shared" si="22"/>
        <v>56.5</v>
      </c>
      <c r="AD88" s="19">
        <f t="shared" si="23"/>
        <v>56.5</v>
      </c>
      <c r="AE88" s="19">
        <f t="shared" si="24"/>
        <v>56.5</v>
      </c>
      <c r="AF88" s="19">
        <f t="shared" si="25"/>
        <v>60.5</v>
      </c>
      <c r="AG88" s="19">
        <f t="shared" si="26"/>
        <v>56.5</v>
      </c>
      <c r="AH88" s="9" t="s">
        <v>52</v>
      </c>
      <c r="AI88" s="22">
        <f t="shared" si="27"/>
        <v>19</v>
      </c>
      <c r="AJ88" s="23">
        <f t="shared" si="28"/>
        <v>0</v>
      </c>
      <c r="AK88" s="24">
        <f t="shared" si="29"/>
        <v>19</v>
      </c>
      <c r="AL88" s="25">
        <f t="shared" si="30"/>
        <v>23.5</v>
      </c>
      <c r="AM88" s="26" t="s">
        <v>59</v>
      </c>
      <c r="AN88" s="69"/>
      <c r="AO88" s="26" t="s">
        <v>382</v>
      </c>
    </row>
    <row r="89" spans="1:41" ht="24.95" customHeight="1" thickBot="1">
      <c r="A89" s="8">
        <v>88</v>
      </c>
      <c r="B89" s="8" t="s">
        <v>314</v>
      </c>
      <c r="C89" s="19" t="s">
        <v>315</v>
      </c>
      <c r="D89" s="19" t="s">
        <v>41</v>
      </c>
      <c r="E89" s="19" t="s">
        <v>68</v>
      </c>
      <c r="F89" s="19" t="s">
        <v>68</v>
      </c>
      <c r="G89" s="19" t="e">
        <f>MATCH(H89,[1]υπεραριθμοι!C$2:C$69,0)</f>
        <v>#N/A</v>
      </c>
      <c r="H89" s="19">
        <v>600907</v>
      </c>
      <c r="I89" s="19" t="s">
        <v>44</v>
      </c>
      <c r="J89" s="19">
        <v>19</v>
      </c>
      <c r="K89" s="19">
        <v>1</v>
      </c>
      <c r="L89" s="19">
        <v>29</v>
      </c>
      <c r="M89" s="27">
        <f t="shared" si="31"/>
        <v>23.75</v>
      </c>
      <c r="N89" s="19">
        <v>0</v>
      </c>
      <c r="O89" s="19">
        <v>0</v>
      </c>
      <c r="P89" s="19">
        <v>4</v>
      </c>
      <c r="Q89" s="19" t="s">
        <v>45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/>
      <c r="Z89" s="19">
        <v>0</v>
      </c>
      <c r="AA89" s="21">
        <v>0</v>
      </c>
      <c r="AB89" s="28">
        <f t="shared" si="32"/>
        <v>23.75</v>
      </c>
      <c r="AC89" s="29">
        <f t="shared" si="22"/>
        <v>27.75</v>
      </c>
      <c r="AD89" s="19">
        <f t="shared" si="23"/>
        <v>23.75</v>
      </c>
      <c r="AE89" s="19">
        <f t="shared" si="24"/>
        <v>23.75</v>
      </c>
      <c r="AF89" s="19">
        <f t="shared" si="25"/>
        <v>23.75</v>
      </c>
      <c r="AG89" s="19">
        <f t="shared" si="26"/>
        <v>23.75</v>
      </c>
      <c r="AH89" s="19" t="s">
        <v>52</v>
      </c>
      <c r="AI89" s="22">
        <f t="shared" si="27"/>
        <v>19</v>
      </c>
      <c r="AJ89" s="23">
        <f t="shared" si="28"/>
        <v>2</v>
      </c>
      <c r="AK89" s="24">
        <f t="shared" si="29"/>
        <v>19.166666666666668</v>
      </c>
      <c r="AL89" s="25">
        <f t="shared" si="30"/>
        <v>23.75</v>
      </c>
      <c r="AM89" s="26" t="s">
        <v>59</v>
      </c>
      <c r="AN89" s="69"/>
      <c r="AO89" s="26" t="s">
        <v>382</v>
      </c>
    </row>
    <row r="90" spans="1:41" ht="24.95" customHeight="1" thickBot="1">
      <c r="A90" s="19">
        <v>89</v>
      </c>
      <c r="B90" s="8" t="s">
        <v>316</v>
      </c>
      <c r="C90" s="19" t="s">
        <v>317</v>
      </c>
      <c r="D90" s="19" t="s">
        <v>50</v>
      </c>
      <c r="E90" s="19" t="s">
        <v>229</v>
      </c>
      <c r="F90" s="19" t="s">
        <v>229</v>
      </c>
      <c r="G90" s="19" t="e">
        <f>MATCH(H90,[1]υπεραριθμοι!C$2:C$69,0)</f>
        <v>#N/A</v>
      </c>
      <c r="H90" s="19">
        <v>593037</v>
      </c>
      <c r="I90" s="19" t="s">
        <v>44</v>
      </c>
      <c r="J90" s="19">
        <v>19</v>
      </c>
      <c r="K90" s="19">
        <v>9</v>
      </c>
      <c r="L90" s="19">
        <v>10</v>
      </c>
      <c r="M90" s="27">
        <f t="shared" si="31"/>
        <v>24.625</v>
      </c>
      <c r="N90" s="19">
        <v>0</v>
      </c>
      <c r="O90" s="19">
        <v>0</v>
      </c>
      <c r="P90" s="19">
        <v>4</v>
      </c>
      <c r="Q90" s="19" t="s">
        <v>45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21">
        <v>0</v>
      </c>
      <c r="AB90" s="28">
        <f t="shared" si="32"/>
        <v>24.625</v>
      </c>
      <c r="AC90" s="29">
        <f t="shared" si="22"/>
        <v>28.625</v>
      </c>
      <c r="AD90" s="19">
        <f t="shared" si="23"/>
        <v>24.625</v>
      </c>
      <c r="AE90" s="19">
        <f t="shared" si="24"/>
        <v>24.625</v>
      </c>
      <c r="AF90" s="19">
        <f t="shared" si="25"/>
        <v>24.625</v>
      </c>
      <c r="AG90" s="19">
        <f t="shared" si="26"/>
        <v>24.625</v>
      </c>
      <c r="AH90" s="19" t="s">
        <v>52</v>
      </c>
      <c r="AI90" s="22">
        <f t="shared" si="27"/>
        <v>19</v>
      </c>
      <c r="AJ90" s="23">
        <f t="shared" si="28"/>
        <v>9</v>
      </c>
      <c r="AK90" s="24">
        <f t="shared" si="29"/>
        <v>19.75</v>
      </c>
      <c r="AL90" s="25">
        <f t="shared" si="30"/>
        <v>24.625</v>
      </c>
      <c r="AM90" s="26" t="s">
        <v>59</v>
      </c>
      <c r="AN90" s="69"/>
      <c r="AO90" s="26" t="s">
        <v>382</v>
      </c>
    </row>
    <row r="91" spans="1:41" ht="24.95" customHeight="1" thickBot="1">
      <c r="A91" s="8">
        <v>90</v>
      </c>
      <c r="B91" s="8" t="s">
        <v>318</v>
      </c>
      <c r="C91" s="19" t="s">
        <v>271</v>
      </c>
      <c r="D91" s="19" t="s">
        <v>153</v>
      </c>
      <c r="E91" s="19" t="s">
        <v>79</v>
      </c>
      <c r="F91" s="19" t="s">
        <v>79</v>
      </c>
      <c r="G91" s="19" t="e">
        <f>MATCH(H91,[1]υπεραριθμοι!C$2:C$69,0)</f>
        <v>#N/A</v>
      </c>
      <c r="H91" s="19">
        <v>599908</v>
      </c>
      <c r="I91" s="19" t="s">
        <v>44</v>
      </c>
      <c r="J91" s="19">
        <v>19</v>
      </c>
      <c r="K91" s="19">
        <v>8</v>
      </c>
      <c r="L91" s="19">
        <v>12</v>
      </c>
      <c r="M91" s="27">
        <f t="shared" si="31"/>
        <v>24.5</v>
      </c>
      <c r="N91" s="19">
        <v>4</v>
      </c>
      <c r="O91" s="19">
        <v>19</v>
      </c>
      <c r="P91" s="19">
        <v>4</v>
      </c>
      <c r="Q91" s="19" t="s">
        <v>45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21">
        <v>0</v>
      </c>
      <c r="AB91" s="28">
        <f t="shared" si="32"/>
        <v>47.5</v>
      </c>
      <c r="AC91" s="29">
        <f t="shared" si="22"/>
        <v>51.5</v>
      </c>
      <c r="AD91" s="19">
        <f t="shared" si="23"/>
        <v>47.5</v>
      </c>
      <c r="AE91" s="19">
        <f t="shared" si="24"/>
        <v>47.5</v>
      </c>
      <c r="AF91" s="19">
        <f t="shared" si="25"/>
        <v>47.5</v>
      </c>
      <c r="AG91" s="19">
        <f t="shared" si="26"/>
        <v>47.5</v>
      </c>
      <c r="AH91" s="19" t="s">
        <v>52</v>
      </c>
      <c r="AI91" s="22">
        <f t="shared" si="27"/>
        <v>19</v>
      </c>
      <c r="AJ91" s="23">
        <f t="shared" si="28"/>
        <v>8</v>
      </c>
      <c r="AK91" s="24">
        <f t="shared" si="29"/>
        <v>19.666666666666668</v>
      </c>
      <c r="AL91" s="25">
        <f t="shared" si="30"/>
        <v>24.5</v>
      </c>
      <c r="AM91" s="26" t="s">
        <v>319</v>
      </c>
      <c r="AN91" s="69"/>
      <c r="AO91" s="26" t="s">
        <v>382</v>
      </c>
    </row>
    <row r="92" spans="1:41" ht="24.95" customHeight="1" thickBot="1">
      <c r="A92" s="8">
        <v>91</v>
      </c>
      <c r="B92" s="8" t="s">
        <v>320</v>
      </c>
      <c r="C92" s="38" t="s">
        <v>70</v>
      </c>
      <c r="D92" s="51" t="s">
        <v>128</v>
      </c>
      <c r="E92" s="38" t="s">
        <v>86</v>
      </c>
      <c r="F92" s="38" t="s">
        <v>86</v>
      </c>
      <c r="G92" s="19" t="e">
        <f>MATCH(H92,[1]υπεραριθμοι!C$2:C$69,0)</f>
        <v>#N/A</v>
      </c>
      <c r="H92" s="38">
        <v>604213</v>
      </c>
      <c r="I92" s="38" t="s">
        <v>44</v>
      </c>
      <c r="J92" s="38">
        <v>17</v>
      </c>
      <c r="K92" s="38">
        <v>7</v>
      </c>
      <c r="L92" s="38">
        <v>3</v>
      </c>
      <c r="M92" s="39">
        <f t="shared" si="31"/>
        <v>21.375</v>
      </c>
      <c r="N92" s="38">
        <v>4</v>
      </c>
      <c r="O92" s="38">
        <v>5</v>
      </c>
      <c r="P92" s="38">
        <v>0</v>
      </c>
      <c r="Q92" s="38"/>
      <c r="R92" s="38">
        <v>10</v>
      </c>
      <c r="S92" s="38" t="s">
        <v>45</v>
      </c>
      <c r="T92" s="38"/>
      <c r="U92" s="38"/>
      <c r="V92" s="38"/>
      <c r="W92" s="38"/>
      <c r="X92" s="38"/>
      <c r="Y92" s="38"/>
      <c r="Z92" s="38">
        <v>0</v>
      </c>
      <c r="AA92" s="40">
        <v>0</v>
      </c>
      <c r="AB92" s="41">
        <f t="shared" si="32"/>
        <v>30.375</v>
      </c>
      <c r="AC92" s="42">
        <f t="shared" si="22"/>
        <v>40.375</v>
      </c>
      <c r="AD92" s="38">
        <f t="shared" si="23"/>
        <v>30.375</v>
      </c>
      <c r="AE92" s="38">
        <f t="shared" si="24"/>
        <v>30.375</v>
      </c>
      <c r="AF92" s="38">
        <f t="shared" si="25"/>
        <v>30.375</v>
      </c>
      <c r="AG92" s="38">
        <f t="shared" si="26"/>
        <v>30.375</v>
      </c>
      <c r="AH92" s="19" t="s">
        <v>52</v>
      </c>
      <c r="AI92" s="43">
        <f t="shared" si="27"/>
        <v>17</v>
      </c>
      <c r="AJ92" s="44">
        <f t="shared" si="28"/>
        <v>7</v>
      </c>
      <c r="AK92" s="45">
        <f t="shared" si="29"/>
        <v>17.583333333333332</v>
      </c>
      <c r="AL92" s="46">
        <f t="shared" si="30"/>
        <v>21.375</v>
      </c>
      <c r="AM92" s="26" t="s">
        <v>163</v>
      </c>
      <c r="AN92" s="69"/>
      <c r="AO92" s="26" t="s">
        <v>382</v>
      </c>
    </row>
    <row r="93" spans="1:41" ht="24.75" customHeight="1" thickBot="1">
      <c r="A93" s="19">
        <v>92</v>
      </c>
      <c r="B93" s="8" t="s">
        <v>321</v>
      </c>
      <c r="C93" s="19" t="s">
        <v>182</v>
      </c>
      <c r="D93" s="19" t="s">
        <v>67</v>
      </c>
      <c r="E93" s="19" t="s">
        <v>322</v>
      </c>
      <c r="F93" s="19" t="s">
        <v>322</v>
      </c>
      <c r="G93" s="19" t="e">
        <f>MATCH(H93,[1]υπεραριθμοι!C$2:C$69,0)</f>
        <v>#N/A</v>
      </c>
      <c r="H93" s="19">
        <v>594670</v>
      </c>
      <c r="I93" s="19" t="s">
        <v>44</v>
      </c>
      <c r="J93" s="19">
        <v>20</v>
      </c>
      <c r="K93" s="19">
        <v>10</v>
      </c>
      <c r="L93" s="19">
        <v>5</v>
      </c>
      <c r="M93" s="27">
        <f t="shared" si="31"/>
        <v>26.666</v>
      </c>
      <c r="N93" s="19">
        <v>4</v>
      </c>
      <c r="O93" s="19">
        <v>11</v>
      </c>
      <c r="P93" s="19">
        <v>4</v>
      </c>
      <c r="Q93" s="19" t="s">
        <v>45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21">
        <v>0</v>
      </c>
      <c r="AB93" s="28">
        <f t="shared" si="32"/>
        <v>41.665999999999997</v>
      </c>
      <c r="AC93" s="29">
        <f t="shared" si="22"/>
        <v>45.665999999999997</v>
      </c>
      <c r="AD93" s="19">
        <f t="shared" si="23"/>
        <v>41.665999999999997</v>
      </c>
      <c r="AE93" s="19">
        <f t="shared" si="24"/>
        <v>41.665999999999997</v>
      </c>
      <c r="AF93" s="19">
        <f t="shared" si="25"/>
        <v>41.665999999999997</v>
      </c>
      <c r="AG93" s="19">
        <f t="shared" si="26"/>
        <v>41.665999999999997</v>
      </c>
      <c r="AH93" s="19" t="s">
        <v>52</v>
      </c>
      <c r="AI93" s="22">
        <f t="shared" si="27"/>
        <v>20</v>
      </c>
      <c r="AJ93" s="23">
        <f t="shared" si="28"/>
        <v>10</v>
      </c>
      <c r="AK93" s="24">
        <f t="shared" si="29"/>
        <v>20.833333333333332</v>
      </c>
      <c r="AL93" s="25">
        <f t="shared" si="30"/>
        <v>26.666</v>
      </c>
      <c r="AM93" s="14" t="s">
        <v>163</v>
      </c>
      <c r="AN93" s="69"/>
      <c r="AO93" s="26" t="s">
        <v>382</v>
      </c>
    </row>
    <row r="94" spans="1:41" ht="30" customHeight="1" thickBot="1">
      <c r="A94" s="8">
        <v>93</v>
      </c>
      <c r="B94" s="8" t="s">
        <v>323</v>
      </c>
      <c r="C94" s="19" t="s">
        <v>70</v>
      </c>
      <c r="D94" s="19" t="s">
        <v>50</v>
      </c>
      <c r="E94" s="19" t="s">
        <v>324</v>
      </c>
      <c r="F94" s="54" t="s">
        <v>325</v>
      </c>
      <c r="G94" s="19" t="e">
        <f>MATCH(H94,[1]υπεραριθμοι!C$2:C$69,0)</f>
        <v>#N/A</v>
      </c>
      <c r="H94" s="19">
        <v>613100</v>
      </c>
      <c r="I94" s="19" t="s">
        <v>44</v>
      </c>
      <c r="J94" s="19">
        <v>15</v>
      </c>
      <c r="K94" s="19">
        <v>4</v>
      </c>
      <c r="L94" s="19">
        <v>24</v>
      </c>
      <c r="M94" s="27">
        <f t="shared" si="31"/>
        <v>18.125</v>
      </c>
      <c r="N94" s="19">
        <v>4</v>
      </c>
      <c r="O94" s="19">
        <v>0</v>
      </c>
      <c r="P94" s="19">
        <v>4</v>
      </c>
      <c r="Q94" s="19" t="s">
        <v>45</v>
      </c>
      <c r="R94" s="19">
        <v>10</v>
      </c>
      <c r="S94" s="19" t="s">
        <v>45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21">
        <v>0</v>
      </c>
      <c r="AB94" s="28">
        <f t="shared" si="32"/>
        <v>22.125</v>
      </c>
      <c r="AC94" s="29">
        <f t="shared" si="22"/>
        <v>36.125</v>
      </c>
      <c r="AD94" s="19">
        <f t="shared" si="23"/>
        <v>22.125</v>
      </c>
      <c r="AE94" s="19">
        <f t="shared" si="24"/>
        <v>22.125</v>
      </c>
      <c r="AF94" s="19">
        <f t="shared" si="25"/>
        <v>22.125</v>
      </c>
      <c r="AG94" s="19">
        <f t="shared" si="26"/>
        <v>22.125</v>
      </c>
      <c r="AH94" s="19" t="s">
        <v>52</v>
      </c>
      <c r="AI94" s="22">
        <f t="shared" si="27"/>
        <v>15</v>
      </c>
      <c r="AJ94" s="23">
        <f t="shared" si="28"/>
        <v>5</v>
      </c>
      <c r="AK94" s="24">
        <f t="shared" si="29"/>
        <v>15.416666666666666</v>
      </c>
      <c r="AL94" s="25">
        <f t="shared" si="30"/>
        <v>18.125</v>
      </c>
      <c r="AM94" s="26" t="s">
        <v>234</v>
      </c>
      <c r="AN94" s="69"/>
      <c r="AO94" s="26" t="s">
        <v>382</v>
      </c>
    </row>
    <row r="95" spans="1:41" ht="24.95" customHeight="1" thickBot="1">
      <c r="A95" s="8">
        <v>94</v>
      </c>
      <c r="B95" s="14" t="s">
        <v>326</v>
      </c>
      <c r="C95" s="20" t="s">
        <v>124</v>
      </c>
      <c r="D95" s="20" t="s">
        <v>81</v>
      </c>
      <c r="E95" s="20" t="s">
        <v>76</v>
      </c>
      <c r="F95" s="9" t="s">
        <v>202</v>
      </c>
      <c r="G95" s="19">
        <f>MATCH(H95,[1]υπεραριθμοι!C$2:C$69,0)</f>
        <v>3</v>
      </c>
      <c r="H95" s="52">
        <v>620950</v>
      </c>
      <c r="I95" s="20" t="s">
        <v>44</v>
      </c>
      <c r="J95" s="52">
        <v>12</v>
      </c>
      <c r="K95" s="52">
        <v>6</v>
      </c>
      <c r="L95" s="52">
        <v>22</v>
      </c>
      <c r="M95" s="10">
        <f t="shared" si="31"/>
        <v>13.875</v>
      </c>
      <c r="N95" s="52">
        <v>4</v>
      </c>
      <c r="O95" s="52">
        <v>0</v>
      </c>
      <c r="P95" s="52">
        <v>4</v>
      </c>
      <c r="Q95" s="20" t="s">
        <v>96</v>
      </c>
      <c r="R95" s="52"/>
      <c r="S95" s="20"/>
      <c r="T95" s="52">
        <v>0</v>
      </c>
      <c r="U95" s="52">
        <v>0</v>
      </c>
      <c r="V95" s="52">
        <v>0</v>
      </c>
      <c r="W95" s="52">
        <v>0</v>
      </c>
      <c r="X95" s="52"/>
      <c r="Y95" s="20"/>
      <c r="Z95" s="52">
        <v>0</v>
      </c>
      <c r="AA95" s="55"/>
      <c r="AB95" s="12">
        <f t="shared" si="32"/>
        <v>17.875</v>
      </c>
      <c r="AC95" s="13">
        <f t="shared" si="22"/>
        <v>17.875</v>
      </c>
      <c r="AD95" s="8">
        <f t="shared" si="23"/>
        <v>21.875</v>
      </c>
      <c r="AE95" s="8">
        <f t="shared" si="24"/>
        <v>17.875</v>
      </c>
      <c r="AF95" s="8">
        <f t="shared" si="25"/>
        <v>17.875</v>
      </c>
      <c r="AG95" s="8">
        <f t="shared" si="26"/>
        <v>17.875</v>
      </c>
      <c r="AH95" s="20" t="s">
        <v>52</v>
      </c>
      <c r="AI95" s="15">
        <f t="shared" si="27"/>
        <v>12</v>
      </c>
      <c r="AJ95" s="16">
        <f t="shared" si="28"/>
        <v>7</v>
      </c>
      <c r="AK95" s="17">
        <f t="shared" si="29"/>
        <v>12.583333333333334</v>
      </c>
      <c r="AL95" s="37">
        <f t="shared" si="30"/>
        <v>13.875</v>
      </c>
      <c r="AM95" s="26" t="s">
        <v>327</v>
      </c>
      <c r="AN95" s="69"/>
      <c r="AO95" s="26" t="s">
        <v>382</v>
      </c>
    </row>
    <row r="96" spans="1:41" ht="24.95" customHeight="1" thickBot="1">
      <c r="A96" s="19">
        <v>95</v>
      </c>
      <c r="B96" s="8" t="s">
        <v>328</v>
      </c>
      <c r="C96" s="19" t="s">
        <v>113</v>
      </c>
      <c r="D96" s="19" t="s">
        <v>329</v>
      </c>
      <c r="E96" s="19" t="s">
        <v>330</v>
      </c>
      <c r="F96" s="9" t="s">
        <v>199</v>
      </c>
      <c r="G96" s="19">
        <f>MATCH(H96,[1]υπεραριθμοι!C$2:C$69,0)</f>
        <v>28</v>
      </c>
      <c r="H96" s="19">
        <v>594272</v>
      </c>
      <c r="I96" s="19" t="s">
        <v>44</v>
      </c>
      <c r="J96" s="19">
        <v>19</v>
      </c>
      <c r="K96" s="19">
        <v>0</v>
      </c>
      <c r="L96" s="19">
        <v>1</v>
      </c>
      <c r="M96" s="27">
        <f t="shared" si="31"/>
        <v>23.5</v>
      </c>
      <c r="N96" s="19">
        <v>4</v>
      </c>
      <c r="O96" s="19">
        <v>5</v>
      </c>
      <c r="P96" s="19">
        <v>4</v>
      </c>
      <c r="Q96" s="19" t="s">
        <v>45</v>
      </c>
      <c r="R96" s="19">
        <v>10</v>
      </c>
      <c r="S96" s="19" t="s">
        <v>96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21">
        <v>0</v>
      </c>
      <c r="AB96" s="28">
        <f t="shared" si="32"/>
        <v>32.5</v>
      </c>
      <c r="AC96" s="29">
        <f t="shared" ref="AC96:AC127" si="33">AB96 + IF(Q96="ΠΑΤΡΕΩN",4,0) + IF(S96="ΠΑΤΡΕΩN",10,0)+ IF(Y96="ΠΑΤΡΕΩN",X96,0) + IF(AA96="ΠΑΤΡΕΩN",Z96,0)+ IF(V96="ΠΑΤΡΕΩN",2,0)</f>
        <v>36.5</v>
      </c>
      <c r="AD96" s="19">
        <f t="shared" ref="AD96:AD114" si="34">AB96 + IF(Q96="ΑΙΓΙΑΛΕΙΑΣ",4,0) + IF(S96="ΑΙΓΙΑΛΕΙΑΣ",10,0)+ IF(Y96="ΑΙΓΙΑΛΕΙΑΣ",X96,0) + IF(AA96="ΑΙΓΙΑΛΕΙΑΣ",Z96,0)+ IF(V96="ΑΙΓΙΑΛΕΙΑΣ",2,0)</f>
        <v>42.5</v>
      </c>
      <c r="AE96" s="19">
        <f t="shared" ref="AE96:AE114" si="35">AB96 + IF(Q96="ΔΥΤΙΚΗΣ ΑΧΑΪΑΣ",4,0) + IF(S96="ΔΥΤΙΚΗΣ ΑΧΑΪΑΣ",10,0)+ IF(Y96="ΔΥΤΙΚΗΣ ΑΧΑΪΑΣ",X96,0) + IF(AA96="ΔΥΤΙΚΗΣ ΑΧΑΪΑΣ",Z96,0)+ IF(V96="ΔΥΤΙΚΗΣ ΑΧΑΪΑΣ",2,0)</f>
        <v>32.5</v>
      </c>
      <c r="AF96" s="19">
        <f t="shared" ref="AF96:AF114" si="36">AB96 + IF(Q96="ΕΡΥΜΑΝΘΟΥ",4,0) + IF(S96="ΕΡΥΜΑΝΘΟΥ",10,0)+ IF(Y96="ΕΡΥΜΑΝΘΟΥ",X96,0) + IF(AA96="ΕΡΥΜΑΝΘΟΥ",Z96,0)+ IF(V96="ΕΡΥΜΑΝΘΟΥ",2,0)</f>
        <v>32.5</v>
      </c>
      <c r="AG96" s="19">
        <f t="shared" ref="AG96:AG114" si="37">AB96 + IF(Q96="ΚΑΛΑΒΡΥΤΩΝ",4,0) + IF(S96="ΚΑΛΑΒΡΥΤΩΝ",10,0)+ IF(Y96="ΚΑΛΑΒΡΥΤΩΝ",X96,0) + IF(AA96="ΚΑΛΑΒΡΥΤΩΝ",Z96,0)+ IF(V96="ΚΑΛΑΒΡΥΤΩΝ",2,0)</f>
        <v>32.5</v>
      </c>
      <c r="AH96" s="19" t="s">
        <v>52</v>
      </c>
      <c r="AI96" s="22">
        <f t="shared" ref="AI96:AI114" si="38">J96</f>
        <v>19</v>
      </c>
      <c r="AJ96" s="23">
        <f t="shared" ref="AJ96:AJ114" si="39">IF(L96&gt;14,K96+1,K96)</f>
        <v>0</v>
      </c>
      <c r="AK96" s="24">
        <f t="shared" ref="AK96:AK127" si="40">AI96+AJ96/12</f>
        <v>19</v>
      </c>
      <c r="AL96" s="25">
        <f t="shared" ref="AL96:AL127" si="41">TRUNC((IF(AK96&gt;20,(AK96-20)*2+10+15,(IF(AK96&gt;10,(AK96-10)*1.5+10,AK96*1)))),3)</f>
        <v>23.5</v>
      </c>
      <c r="AM96" s="26" t="s">
        <v>331</v>
      </c>
      <c r="AN96" s="69"/>
      <c r="AO96" s="26" t="s">
        <v>382</v>
      </c>
    </row>
    <row r="97" spans="1:41" ht="24.95" customHeight="1" thickBot="1">
      <c r="A97" s="8">
        <v>96</v>
      </c>
      <c r="B97" s="8" t="s">
        <v>332</v>
      </c>
      <c r="C97" s="19" t="s">
        <v>109</v>
      </c>
      <c r="D97" s="19" t="s">
        <v>50</v>
      </c>
      <c r="E97" s="19" t="s">
        <v>221</v>
      </c>
      <c r="F97" s="19" t="s">
        <v>221</v>
      </c>
      <c r="G97" s="19" t="e">
        <f>MATCH(H97,[1]υπεραριθμοι!C$2:C$69,0)</f>
        <v>#N/A</v>
      </c>
      <c r="H97" s="19">
        <v>618499</v>
      </c>
      <c r="I97" s="19" t="s">
        <v>44</v>
      </c>
      <c r="J97" s="19">
        <v>13</v>
      </c>
      <c r="K97" s="19">
        <v>3</v>
      </c>
      <c r="L97" s="19">
        <v>28</v>
      </c>
      <c r="M97" s="27">
        <f t="shared" si="31"/>
        <v>15</v>
      </c>
      <c r="N97" s="19">
        <v>4</v>
      </c>
      <c r="O97" s="19">
        <v>5</v>
      </c>
      <c r="P97" s="19">
        <v>4</v>
      </c>
      <c r="Q97" s="19" t="s">
        <v>45</v>
      </c>
      <c r="R97" s="19">
        <v>10</v>
      </c>
      <c r="S97" s="19" t="s">
        <v>45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21">
        <v>0</v>
      </c>
      <c r="AB97" s="28">
        <f t="shared" si="32"/>
        <v>24</v>
      </c>
      <c r="AC97" s="29">
        <f t="shared" si="33"/>
        <v>38</v>
      </c>
      <c r="AD97" s="19">
        <f t="shared" si="34"/>
        <v>24</v>
      </c>
      <c r="AE97" s="19">
        <f t="shared" si="35"/>
        <v>24</v>
      </c>
      <c r="AF97" s="19">
        <f t="shared" si="36"/>
        <v>24</v>
      </c>
      <c r="AG97" s="19">
        <f t="shared" si="37"/>
        <v>24</v>
      </c>
      <c r="AH97" s="19" t="s">
        <v>52</v>
      </c>
      <c r="AI97" s="22">
        <f t="shared" si="38"/>
        <v>13</v>
      </c>
      <c r="AJ97" s="23">
        <f t="shared" si="39"/>
        <v>4</v>
      </c>
      <c r="AK97" s="24">
        <f t="shared" si="40"/>
        <v>13.333333333333334</v>
      </c>
      <c r="AL97" s="25">
        <f t="shared" si="41"/>
        <v>15</v>
      </c>
      <c r="AM97" s="26" t="s">
        <v>383</v>
      </c>
      <c r="AN97" s="69"/>
      <c r="AO97" s="26" t="s">
        <v>382</v>
      </c>
    </row>
    <row r="98" spans="1:41" ht="24.95" customHeight="1" thickBot="1">
      <c r="A98" s="8">
        <v>97</v>
      </c>
      <c r="B98" s="8" t="s">
        <v>333</v>
      </c>
      <c r="C98" s="19" t="s">
        <v>334</v>
      </c>
      <c r="D98" s="26" t="s">
        <v>128</v>
      </c>
      <c r="E98" s="19" t="s">
        <v>86</v>
      </c>
      <c r="F98" s="19" t="s">
        <v>86</v>
      </c>
      <c r="G98" s="19" t="e">
        <f>MATCH(H98,[1]υπεραριθμοι!C$2:C$69,0)</f>
        <v>#N/A</v>
      </c>
      <c r="H98" s="19">
        <v>621082</v>
      </c>
      <c r="I98" s="19" t="s">
        <v>44</v>
      </c>
      <c r="J98" s="19">
        <v>12</v>
      </c>
      <c r="K98" s="19">
        <v>6</v>
      </c>
      <c r="L98" s="19">
        <v>22</v>
      </c>
      <c r="M98" s="27">
        <f t="shared" ref="M98:M114" si="42">AL98</f>
        <v>13.875</v>
      </c>
      <c r="N98" s="19">
        <v>4</v>
      </c>
      <c r="O98" s="19">
        <v>11</v>
      </c>
      <c r="P98" s="19">
        <v>4</v>
      </c>
      <c r="Q98" s="19" t="s">
        <v>96</v>
      </c>
      <c r="R98" s="19"/>
      <c r="S98" s="19"/>
      <c r="T98" s="19"/>
      <c r="U98" s="19"/>
      <c r="V98" s="19"/>
      <c r="W98" s="19"/>
      <c r="X98" s="19"/>
      <c r="Y98" s="19"/>
      <c r="Z98" s="19">
        <v>0</v>
      </c>
      <c r="AA98" s="21">
        <v>0</v>
      </c>
      <c r="AB98" s="28">
        <f t="shared" ref="AB98:AB114" si="43">M98+N98+O98+T98+W98</f>
        <v>28.875</v>
      </c>
      <c r="AC98" s="29">
        <f t="shared" si="33"/>
        <v>28.875</v>
      </c>
      <c r="AD98" s="19">
        <f t="shared" si="34"/>
        <v>32.875</v>
      </c>
      <c r="AE98" s="19">
        <f t="shared" si="35"/>
        <v>28.875</v>
      </c>
      <c r="AF98" s="19">
        <f t="shared" si="36"/>
        <v>28.875</v>
      </c>
      <c r="AG98" s="19">
        <f t="shared" si="37"/>
        <v>28.875</v>
      </c>
      <c r="AH98" s="19" t="s">
        <v>52</v>
      </c>
      <c r="AI98" s="22">
        <f t="shared" si="38"/>
        <v>12</v>
      </c>
      <c r="AJ98" s="23">
        <f t="shared" si="39"/>
        <v>7</v>
      </c>
      <c r="AK98" s="24">
        <f t="shared" si="40"/>
        <v>12.583333333333334</v>
      </c>
      <c r="AL98" s="25">
        <f t="shared" si="41"/>
        <v>13.875</v>
      </c>
      <c r="AM98" s="26" t="s">
        <v>335</v>
      </c>
      <c r="AN98" s="69"/>
      <c r="AO98" s="26" t="s">
        <v>382</v>
      </c>
    </row>
    <row r="99" spans="1:41" ht="24.95" customHeight="1" thickBot="1">
      <c r="A99" s="19">
        <v>98</v>
      </c>
      <c r="B99" s="8" t="s">
        <v>336</v>
      </c>
      <c r="C99" s="38" t="s">
        <v>61</v>
      </c>
      <c r="D99" s="38" t="s">
        <v>128</v>
      </c>
      <c r="E99" s="38" t="s">
        <v>337</v>
      </c>
      <c r="F99" s="38" t="s">
        <v>337</v>
      </c>
      <c r="G99" s="19" t="e">
        <f>MATCH(H99,[1]υπεραριθμοι!C$2:C$69,0)</f>
        <v>#N/A</v>
      </c>
      <c r="H99" s="38">
        <v>614067</v>
      </c>
      <c r="I99" s="38" t="s">
        <v>44</v>
      </c>
      <c r="J99" s="38">
        <v>13</v>
      </c>
      <c r="K99" s="38">
        <v>11</v>
      </c>
      <c r="L99" s="38">
        <v>27</v>
      </c>
      <c r="M99" s="39">
        <f t="shared" si="42"/>
        <v>16</v>
      </c>
      <c r="N99" s="38">
        <v>4</v>
      </c>
      <c r="O99" s="38">
        <v>11</v>
      </c>
      <c r="P99" s="38">
        <v>4</v>
      </c>
      <c r="Q99" s="38" t="s">
        <v>45</v>
      </c>
      <c r="R99" s="38">
        <v>10</v>
      </c>
      <c r="S99" s="38" t="s">
        <v>45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40">
        <v>0</v>
      </c>
      <c r="AB99" s="41">
        <f t="shared" si="43"/>
        <v>31</v>
      </c>
      <c r="AC99" s="42">
        <f t="shared" si="33"/>
        <v>45</v>
      </c>
      <c r="AD99" s="38">
        <f t="shared" si="34"/>
        <v>31</v>
      </c>
      <c r="AE99" s="38">
        <f t="shared" si="35"/>
        <v>31</v>
      </c>
      <c r="AF99" s="38">
        <f t="shared" si="36"/>
        <v>31</v>
      </c>
      <c r="AG99" s="38">
        <f t="shared" si="37"/>
        <v>31</v>
      </c>
      <c r="AH99" s="38" t="s">
        <v>52</v>
      </c>
      <c r="AI99" s="43">
        <f t="shared" si="38"/>
        <v>13</v>
      </c>
      <c r="AJ99" s="44">
        <f t="shared" si="39"/>
        <v>12</v>
      </c>
      <c r="AK99" s="45">
        <f t="shared" si="40"/>
        <v>14</v>
      </c>
      <c r="AL99" s="46">
        <f t="shared" si="41"/>
        <v>16</v>
      </c>
      <c r="AM99" s="26" t="s">
        <v>338</v>
      </c>
      <c r="AN99" s="69"/>
      <c r="AO99" s="26" t="s">
        <v>382</v>
      </c>
    </row>
    <row r="100" spans="1:41" ht="24.95" customHeight="1" thickBot="1">
      <c r="A100" s="8">
        <v>99</v>
      </c>
      <c r="B100" s="8" t="s">
        <v>339</v>
      </c>
      <c r="C100" s="8" t="s">
        <v>340</v>
      </c>
      <c r="D100" s="8" t="s">
        <v>81</v>
      </c>
      <c r="E100" s="8" t="s">
        <v>341</v>
      </c>
      <c r="F100" s="9" t="s">
        <v>234</v>
      </c>
      <c r="G100" s="8">
        <f>MATCH(H100,[1]υπεραριθμοι!C$2:C$69,0)</f>
        <v>30</v>
      </c>
      <c r="H100" s="56">
        <v>602233</v>
      </c>
      <c r="I100" s="14" t="s">
        <v>44</v>
      </c>
      <c r="J100" s="8">
        <v>17</v>
      </c>
      <c r="K100" s="8">
        <v>0</v>
      </c>
      <c r="L100" s="8">
        <v>0</v>
      </c>
      <c r="M100" s="10">
        <f t="shared" si="42"/>
        <v>20.5</v>
      </c>
      <c r="N100" s="8">
        <v>4</v>
      </c>
      <c r="O100" s="8">
        <v>5</v>
      </c>
      <c r="P100" s="8">
        <v>4</v>
      </c>
      <c r="Q100" s="20" t="s">
        <v>45</v>
      </c>
      <c r="R100" s="8">
        <v>10</v>
      </c>
      <c r="S100" s="20" t="s">
        <v>45</v>
      </c>
      <c r="T100" s="9"/>
      <c r="U100" s="9"/>
      <c r="V100" s="9"/>
      <c r="W100" s="9"/>
      <c r="X100" s="9"/>
      <c r="Y100" s="9"/>
      <c r="Z100" s="9"/>
      <c r="AA100" s="32"/>
      <c r="AB100" s="12">
        <f t="shared" si="43"/>
        <v>29.5</v>
      </c>
      <c r="AC100" s="13">
        <f t="shared" si="33"/>
        <v>43.5</v>
      </c>
      <c r="AD100" s="8">
        <f t="shared" si="34"/>
        <v>29.5</v>
      </c>
      <c r="AE100" s="8">
        <f t="shared" si="35"/>
        <v>29.5</v>
      </c>
      <c r="AF100" s="8">
        <f t="shared" si="36"/>
        <v>29.5</v>
      </c>
      <c r="AG100" s="8">
        <f t="shared" si="37"/>
        <v>29.5</v>
      </c>
      <c r="AH100" s="20" t="s">
        <v>52</v>
      </c>
      <c r="AI100" s="22">
        <f t="shared" si="38"/>
        <v>17</v>
      </c>
      <c r="AJ100" s="23">
        <f t="shared" si="39"/>
        <v>0</v>
      </c>
      <c r="AK100" s="24">
        <f t="shared" si="40"/>
        <v>17</v>
      </c>
      <c r="AL100" s="25">
        <f t="shared" si="41"/>
        <v>20.5</v>
      </c>
      <c r="AM100" s="26" t="s">
        <v>342</v>
      </c>
      <c r="AN100" s="69"/>
      <c r="AO100" s="26" t="s">
        <v>382</v>
      </c>
    </row>
    <row r="101" spans="1:41" ht="24.95" customHeight="1" thickBot="1">
      <c r="A101" s="8">
        <v>100</v>
      </c>
      <c r="B101" s="8" t="s">
        <v>343</v>
      </c>
      <c r="C101" s="19" t="s">
        <v>61</v>
      </c>
      <c r="D101" s="19" t="s">
        <v>344</v>
      </c>
      <c r="E101" s="19" t="s">
        <v>345</v>
      </c>
      <c r="F101" s="19" t="s">
        <v>345</v>
      </c>
      <c r="G101" s="19" t="e">
        <f>MATCH(H101,[1]υπεραριθμοι!C$2:C$69,0)</f>
        <v>#N/A</v>
      </c>
      <c r="H101" s="19">
        <v>614351</v>
      </c>
      <c r="I101" s="19" t="s">
        <v>44</v>
      </c>
      <c r="J101" s="19">
        <v>13</v>
      </c>
      <c r="K101" s="19">
        <v>9</v>
      </c>
      <c r="L101" s="19">
        <v>4</v>
      </c>
      <c r="M101" s="27">
        <f t="shared" si="42"/>
        <v>15.625</v>
      </c>
      <c r="N101" s="19">
        <v>4</v>
      </c>
      <c r="O101" s="19">
        <v>5</v>
      </c>
      <c r="P101" s="19">
        <v>4</v>
      </c>
      <c r="Q101" s="19" t="s">
        <v>45</v>
      </c>
      <c r="R101" s="19">
        <v>10</v>
      </c>
      <c r="S101" s="19" t="s">
        <v>114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21">
        <v>0</v>
      </c>
      <c r="AB101" s="28">
        <f t="shared" si="43"/>
        <v>24.625</v>
      </c>
      <c r="AC101" s="29">
        <f t="shared" si="33"/>
        <v>28.625</v>
      </c>
      <c r="AD101" s="19">
        <f t="shared" si="34"/>
        <v>24.625</v>
      </c>
      <c r="AE101" s="19">
        <f t="shared" si="35"/>
        <v>34.625</v>
      </c>
      <c r="AF101" s="19">
        <f t="shared" si="36"/>
        <v>24.625</v>
      </c>
      <c r="AG101" s="19">
        <f t="shared" si="37"/>
        <v>24.625</v>
      </c>
      <c r="AH101" s="19" t="s">
        <v>52</v>
      </c>
      <c r="AI101" s="22">
        <f t="shared" si="38"/>
        <v>13</v>
      </c>
      <c r="AJ101" s="23">
        <f t="shared" si="39"/>
        <v>9</v>
      </c>
      <c r="AK101" s="24">
        <f t="shared" si="40"/>
        <v>13.75</v>
      </c>
      <c r="AL101" s="25">
        <f t="shared" si="41"/>
        <v>15.625</v>
      </c>
      <c r="AM101" s="26" t="s">
        <v>346</v>
      </c>
      <c r="AN101" s="69"/>
      <c r="AO101" s="26" t="s">
        <v>382</v>
      </c>
    </row>
    <row r="102" spans="1:41" ht="24.95" customHeight="1" thickBot="1">
      <c r="A102" s="19">
        <v>101</v>
      </c>
      <c r="B102" s="8" t="s">
        <v>347</v>
      </c>
      <c r="C102" s="19" t="s">
        <v>135</v>
      </c>
      <c r="D102" s="19" t="s">
        <v>232</v>
      </c>
      <c r="E102" s="19" t="s">
        <v>348</v>
      </c>
      <c r="F102" s="19" t="s">
        <v>348</v>
      </c>
      <c r="G102" s="19" t="e">
        <f>MATCH(H102,[1]υπεραριθμοι!C$2:C$69,0)</f>
        <v>#N/A</v>
      </c>
      <c r="H102" s="19">
        <v>605217</v>
      </c>
      <c r="I102" s="19" t="s">
        <v>44</v>
      </c>
      <c r="J102" s="19">
        <v>17</v>
      </c>
      <c r="K102" s="19">
        <v>7</v>
      </c>
      <c r="L102" s="19">
        <v>3</v>
      </c>
      <c r="M102" s="27">
        <f t="shared" si="42"/>
        <v>21.375</v>
      </c>
      <c r="N102" s="19">
        <v>0</v>
      </c>
      <c r="O102" s="19">
        <v>0</v>
      </c>
      <c r="P102" s="19">
        <v>4</v>
      </c>
      <c r="Q102" s="19" t="s">
        <v>45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21">
        <v>0</v>
      </c>
      <c r="AB102" s="28">
        <f t="shared" si="43"/>
        <v>21.375</v>
      </c>
      <c r="AC102" s="29">
        <f t="shared" si="33"/>
        <v>25.375</v>
      </c>
      <c r="AD102" s="19">
        <f t="shared" si="34"/>
        <v>21.375</v>
      </c>
      <c r="AE102" s="19">
        <f t="shared" si="35"/>
        <v>21.375</v>
      </c>
      <c r="AF102" s="19">
        <f t="shared" si="36"/>
        <v>21.375</v>
      </c>
      <c r="AG102" s="19">
        <f t="shared" si="37"/>
        <v>21.375</v>
      </c>
      <c r="AH102" s="19" t="s">
        <v>52</v>
      </c>
      <c r="AI102" s="22">
        <f t="shared" si="38"/>
        <v>17</v>
      </c>
      <c r="AJ102" s="23">
        <f t="shared" si="39"/>
        <v>7</v>
      </c>
      <c r="AK102" s="24">
        <f t="shared" si="40"/>
        <v>17.583333333333332</v>
      </c>
      <c r="AL102" s="25">
        <f t="shared" si="41"/>
        <v>21.375</v>
      </c>
      <c r="AM102" s="26" t="s">
        <v>84</v>
      </c>
      <c r="AN102" s="69"/>
      <c r="AO102" s="26" t="s">
        <v>382</v>
      </c>
    </row>
    <row r="103" spans="1:41" ht="24.95" customHeight="1" thickBot="1">
      <c r="A103" s="8">
        <v>102</v>
      </c>
      <c r="B103" s="8" t="s">
        <v>349</v>
      </c>
      <c r="C103" s="19" t="s">
        <v>50</v>
      </c>
      <c r="D103" s="19" t="s">
        <v>100</v>
      </c>
      <c r="E103" s="19" t="s">
        <v>350</v>
      </c>
      <c r="F103" s="9" t="s">
        <v>351</v>
      </c>
      <c r="G103" s="19">
        <f>MATCH(H103,[1]υπεραριθμοι!C$2:C$69,0)</f>
        <v>23</v>
      </c>
      <c r="H103" s="19">
        <v>567156</v>
      </c>
      <c r="I103" s="19" t="s">
        <v>44</v>
      </c>
      <c r="J103" s="19">
        <v>31</v>
      </c>
      <c r="K103" s="19">
        <v>1</v>
      </c>
      <c r="L103" s="19">
        <v>19</v>
      </c>
      <c r="M103" s="27">
        <f t="shared" si="42"/>
        <v>47.332999999999998</v>
      </c>
      <c r="N103" s="19">
        <v>0</v>
      </c>
      <c r="O103" s="19">
        <v>0</v>
      </c>
      <c r="P103" s="19">
        <v>4</v>
      </c>
      <c r="Q103" s="19" t="s">
        <v>45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21">
        <v>0</v>
      </c>
      <c r="AB103" s="28">
        <f t="shared" si="43"/>
        <v>47.332999999999998</v>
      </c>
      <c r="AC103" s="29">
        <f t="shared" si="33"/>
        <v>51.332999999999998</v>
      </c>
      <c r="AD103" s="19">
        <f t="shared" si="34"/>
        <v>47.332999999999998</v>
      </c>
      <c r="AE103" s="19">
        <f t="shared" si="35"/>
        <v>47.332999999999998</v>
      </c>
      <c r="AF103" s="19">
        <f t="shared" si="36"/>
        <v>47.332999999999998</v>
      </c>
      <c r="AG103" s="19">
        <f t="shared" si="37"/>
        <v>47.332999999999998</v>
      </c>
      <c r="AH103" s="19" t="s">
        <v>52</v>
      </c>
      <c r="AI103" s="22">
        <f t="shared" si="38"/>
        <v>31</v>
      </c>
      <c r="AJ103" s="23">
        <f t="shared" si="39"/>
        <v>2</v>
      </c>
      <c r="AK103" s="24">
        <f t="shared" si="40"/>
        <v>31.166666666666668</v>
      </c>
      <c r="AL103" s="25">
        <f t="shared" si="41"/>
        <v>47.332999999999998</v>
      </c>
      <c r="AM103" s="26" t="s">
        <v>59</v>
      </c>
      <c r="AN103" s="69"/>
      <c r="AO103" s="26" t="s">
        <v>382</v>
      </c>
    </row>
    <row r="104" spans="1:41" s="18" customFormat="1" ht="24.95" customHeight="1" thickBot="1">
      <c r="A104" s="8">
        <v>103</v>
      </c>
      <c r="B104" s="8" t="s">
        <v>352</v>
      </c>
      <c r="C104" s="19" t="s">
        <v>124</v>
      </c>
      <c r="D104" s="19" t="s">
        <v>50</v>
      </c>
      <c r="E104" s="19" t="s">
        <v>353</v>
      </c>
      <c r="F104" s="19" t="s">
        <v>353</v>
      </c>
      <c r="G104" s="19" t="e">
        <f>MATCH(H104,[1]υπεραριθμοι!C$2:C$69,0)</f>
        <v>#N/A</v>
      </c>
      <c r="H104" s="19">
        <v>621397</v>
      </c>
      <c r="I104" s="19" t="s">
        <v>44</v>
      </c>
      <c r="J104" s="19">
        <v>11</v>
      </c>
      <c r="K104" s="19">
        <v>9</v>
      </c>
      <c r="L104" s="19">
        <v>11</v>
      </c>
      <c r="M104" s="27">
        <f t="shared" si="42"/>
        <v>12.625</v>
      </c>
      <c r="N104" s="19">
        <v>4</v>
      </c>
      <c r="O104" s="19">
        <v>5</v>
      </c>
      <c r="P104" s="19">
        <v>4</v>
      </c>
      <c r="Q104" s="19" t="s">
        <v>45</v>
      </c>
      <c r="R104" s="19">
        <v>10</v>
      </c>
      <c r="S104" s="19" t="s">
        <v>45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21">
        <v>0</v>
      </c>
      <c r="AB104" s="28">
        <f t="shared" si="43"/>
        <v>21.625</v>
      </c>
      <c r="AC104" s="29">
        <f t="shared" si="33"/>
        <v>35.625</v>
      </c>
      <c r="AD104" s="19">
        <f t="shared" si="34"/>
        <v>21.625</v>
      </c>
      <c r="AE104" s="19">
        <f t="shared" si="35"/>
        <v>21.625</v>
      </c>
      <c r="AF104" s="19">
        <f t="shared" si="36"/>
        <v>21.625</v>
      </c>
      <c r="AG104" s="19">
        <f t="shared" si="37"/>
        <v>21.625</v>
      </c>
      <c r="AH104" s="19" t="s">
        <v>52</v>
      </c>
      <c r="AI104" s="22">
        <f t="shared" si="38"/>
        <v>11</v>
      </c>
      <c r="AJ104" s="23">
        <f t="shared" si="39"/>
        <v>9</v>
      </c>
      <c r="AK104" s="24">
        <f t="shared" si="40"/>
        <v>11.75</v>
      </c>
      <c r="AL104" s="25">
        <f t="shared" si="41"/>
        <v>12.625</v>
      </c>
      <c r="AM104" s="26" t="s">
        <v>230</v>
      </c>
      <c r="AN104" s="69"/>
      <c r="AO104" s="26" t="s">
        <v>382</v>
      </c>
    </row>
    <row r="105" spans="1:41" ht="24.95" customHeight="1" thickBot="1">
      <c r="A105" s="19">
        <v>104</v>
      </c>
      <c r="B105" s="8" t="s">
        <v>354</v>
      </c>
      <c r="C105" s="19" t="s">
        <v>124</v>
      </c>
      <c r="D105" s="19" t="s">
        <v>109</v>
      </c>
      <c r="E105" s="19" t="s">
        <v>355</v>
      </c>
      <c r="F105" s="19" t="s">
        <v>355</v>
      </c>
      <c r="G105" s="19" t="e">
        <f>MATCH(H105,[1]υπεραριθμοι!C$2:C$69,0)</f>
        <v>#N/A</v>
      </c>
      <c r="H105" s="19">
        <v>591342</v>
      </c>
      <c r="I105" s="19" t="s">
        <v>44</v>
      </c>
      <c r="J105" s="19">
        <v>21</v>
      </c>
      <c r="K105" s="19">
        <v>8</v>
      </c>
      <c r="L105" s="19">
        <v>5</v>
      </c>
      <c r="M105" s="27">
        <f t="shared" si="42"/>
        <v>28.332999999999998</v>
      </c>
      <c r="N105" s="19">
        <v>4</v>
      </c>
      <c r="O105" s="19">
        <v>5</v>
      </c>
      <c r="P105" s="19">
        <v>4</v>
      </c>
      <c r="Q105" s="19" t="s">
        <v>45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21">
        <v>0</v>
      </c>
      <c r="AB105" s="28">
        <f t="shared" si="43"/>
        <v>37.332999999999998</v>
      </c>
      <c r="AC105" s="29">
        <f t="shared" si="33"/>
        <v>41.332999999999998</v>
      </c>
      <c r="AD105" s="19">
        <f t="shared" si="34"/>
        <v>37.332999999999998</v>
      </c>
      <c r="AE105" s="19">
        <f t="shared" si="35"/>
        <v>37.332999999999998</v>
      </c>
      <c r="AF105" s="19">
        <f t="shared" si="36"/>
        <v>37.332999999999998</v>
      </c>
      <c r="AG105" s="19">
        <f t="shared" si="37"/>
        <v>37.332999999999998</v>
      </c>
      <c r="AH105" s="19" t="s">
        <v>52</v>
      </c>
      <c r="AI105" s="22">
        <f t="shared" si="38"/>
        <v>21</v>
      </c>
      <c r="AJ105" s="23">
        <f t="shared" si="39"/>
        <v>8</v>
      </c>
      <c r="AK105" s="24">
        <f t="shared" si="40"/>
        <v>21.666666666666668</v>
      </c>
      <c r="AL105" s="25">
        <f t="shared" si="41"/>
        <v>28.332999999999998</v>
      </c>
      <c r="AM105" s="26" t="s">
        <v>356</v>
      </c>
      <c r="AN105" s="69"/>
      <c r="AO105" s="26" t="s">
        <v>382</v>
      </c>
    </row>
    <row r="106" spans="1:41" ht="24.95" customHeight="1" thickBot="1">
      <c r="A106" s="8">
        <v>105</v>
      </c>
      <c r="B106" s="8" t="s">
        <v>357</v>
      </c>
      <c r="C106" s="19" t="s">
        <v>358</v>
      </c>
      <c r="D106" s="19" t="s">
        <v>109</v>
      </c>
      <c r="E106" s="19" t="s">
        <v>359</v>
      </c>
      <c r="F106" s="19" t="s">
        <v>359</v>
      </c>
      <c r="G106" s="19" t="e">
        <f>MATCH(H106,[1]υπεραριθμοι!C$2:C$69,0)</f>
        <v>#N/A</v>
      </c>
      <c r="H106" s="19">
        <v>621841</v>
      </c>
      <c r="I106" s="19" t="s">
        <v>44</v>
      </c>
      <c r="J106" s="19">
        <v>12</v>
      </c>
      <c r="K106" s="19">
        <v>6</v>
      </c>
      <c r="L106" s="19">
        <v>22</v>
      </c>
      <c r="M106" s="27">
        <f t="shared" si="42"/>
        <v>13.875</v>
      </c>
      <c r="N106" s="19">
        <v>4</v>
      </c>
      <c r="O106" s="19">
        <v>19</v>
      </c>
      <c r="P106" s="19">
        <v>4</v>
      </c>
      <c r="Q106" s="19" t="s">
        <v>45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21">
        <v>0</v>
      </c>
      <c r="AB106" s="28">
        <f t="shared" si="43"/>
        <v>36.875</v>
      </c>
      <c r="AC106" s="29">
        <f t="shared" si="33"/>
        <v>40.875</v>
      </c>
      <c r="AD106" s="19">
        <f t="shared" si="34"/>
        <v>36.875</v>
      </c>
      <c r="AE106" s="19">
        <f t="shared" si="35"/>
        <v>36.875</v>
      </c>
      <c r="AF106" s="19">
        <f t="shared" si="36"/>
        <v>36.875</v>
      </c>
      <c r="AG106" s="19">
        <f t="shared" si="37"/>
        <v>36.875</v>
      </c>
      <c r="AH106" s="19" t="s">
        <v>52</v>
      </c>
      <c r="AI106" s="22">
        <f t="shared" si="38"/>
        <v>12</v>
      </c>
      <c r="AJ106" s="23">
        <f t="shared" si="39"/>
        <v>7</v>
      </c>
      <c r="AK106" s="24">
        <f t="shared" si="40"/>
        <v>12.583333333333334</v>
      </c>
      <c r="AL106" s="25">
        <f t="shared" si="41"/>
        <v>13.875</v>
      </c>
      <c r="AM106" s="26" t="s">
        <v>360</v>
      </c>
      <c r="AN106" s="69"/>
      <c r="AO106" s="26" t="s">
        <v>382</v>
      </c>
    </row>
    <row r="107" spans="1:41" ht="24.95" customHeight="1" thickBot="1">
      <c r="A107" s="8">
        <v>106</v>
      </c>
      <c r="B107" s="20" t="s">
        <v>361</v>
      </c>
      <c r="C107" s="20" t="s">
        <v>189</v>
      </c>
      <c r="D107" s="20" t="s">
        <v>109</v>
      </c>
      <c r="E107" s="20" t="s">
        <v>362</v>
      </c>
      <c r="F107" s="20" t="s">
        <v>362</v>
      </c>
      <c r="G107" s="19" t="e">
        <f>MATCH(H107,[1]υπεραριθμοι!C$2:C$69,0)</f>
        <v>#N/A</v>
      </c>
      <c r="H107" s="52">
        <v>600341</v>
      </c>
      <c r="I107" s="20" t="s">
        <v>44</v>
      </c>
      <c r="J107" s="52">
        <v>22</v>
      </c>
      <c r="K107" s="52">
        <v>3</v>
      </c>
      <c r="L107" s="52">
        <v>23</v>
      </c>
      <c r="M107" s="10">
        <f t="shared" si="42"/>
        <v>29.666</v>
      </c>
      <c r="N107" s="52">
        <v>4</v>
      </c>
      <c r="O107" s="52">
        <v>0</v>
      </c>
      <c r="P107" s="52">
        <v>4</v>
      </c>
      <c r="Q107" s="8" t="s">
        <v>45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3">
        <v>0</v>
      </c>
      <c r="AB107" s="12">
        <f t="shared" si="43"/>
        <v>33.665999999999997</v>
      </c>
      <c r="AC107" s="13">
        <f t="shared" si="33"/>
        <v>37.665999999999997</v>
      </c>
      <c r="AD107" s="8">
        <f t="shared" si="34"/>
        <v>33.665999999999997</v>
      </c>
      <c r="AE107" s="8">
        <f t="shared" si="35"/>
        <v>33.665999999999997</v>
      </c>
      <c r="AF107" s="8">
        <f t="shared" si="36"/>
        <v>33.665999999999997</v>
      </c>
      <c r="AG107" s="8">
        <f t="shared" si="37"/>
        <v>33.665999999999997</v>
      </c>
      <c r="AH107" s="20" t="s">
        <v>52</v>
      </c>
      <c r="AI107" s="15">
        <f t="shared" si="38"/>
        <v>22</v>
      </c>
      <c r="AJ107" s="16">
        <f t="shared" si="39"/>
        <v>4</v>
      </c>
      <c r="AK107" s="17">
        <f t="shared" si="40"/>
        <v>22.333333333333332</v>
      </c>
      <c r="AL107" s="37">
        <f t="shared" si="41"/>
        <v>29.666</v>
      </c>
      <c r="AM107" s="14" t="s">
        <v>59</v>
      </c>
      <c r="AN107" s="69"/>
      <c r="AO107" s="26" t="s">
        <v>382</v>
      </c>
    </row>
    <row r="108" spans="1:41" ht="24.95" customHeight="1" thickBot="1">
      <c r="A108" s="19">
        <v>107</v>
      </c>
      <c r="B108" s="8" t="s">
        <v>363</v>
      </c>
      <c r="C108" s="19" t="s">
        <v>364</v>
      </c>
      <c r="D108" s="19" t="s">
        <v>365</v>
      </c>
      <c r="E108" s="19" t="s">
        <v>219</v>
      </c>
      <c r="F108" s="19" t="s">
        <v>219</v>
      </c>
      <c r="G108" s="19" t="e">
        <f>MATCH(H108,[1]υπεραριθμοι!C$2:C$69,0)</f>
        <v>#N/A</v>
      </c>
      <c r="H108" s="19">
        <v>617872</v>
      </c>
      <c r="I108" s="19" t="s">
        <v>44</v>
      </c>
      <c r="J108" s="19">
        <v>14</v>
      </c>
      <c r="K108" s="19">
        <v>2</v>
      </c>
      <c r="L108" s="19">
        <v>1</v>
      </c>
      <c r="M108" s="27">
        <f t="shared" si="42"/>
        <v>16.25</v>
      </c>
      <c r="N108" s="19">
        <v>4</v>
      </c>
      <c r="O108" s="19">
        <v>5</v>
      </c>
      <c r="P108" s="19">
        <v>4</v>
      </c>
      <c r="Q108" s="19" t="s">
        <v>45</v>
      </c>
      <c r="R108" s="19">
        <v>10</v>
      </c>
      <c r="S108" s="19" t="s">
        <v>45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21">
        <v>0</v>
      </c>
      <c r="AB108" s="28">
        <f t="shared" si="43"/>
        <v>25.25</v>
      </c>
      <c r="AC108" s="29">
        <f t="shared" si="33"/>
        <v>39.25</v>
      </c>
      <c r="AD108" s="19">
        <f t="shared" si="34"/>
        <v>25.25</v>
      </c>
      <c r="AE108" s="19">
        <f t="shared" si="35"/>
        <v>25.25</v>
      </c>
      <c r="AF108" s="19">
        <f t="shared" si="36"/>
        <v>25.25</v>
      </c>
      <c r="AG108" s="19">
        <f t="shared" si="37"/>
        <v>25.25</v>
      </c>
      <c r="AH108" s="19" t="s">
        <v>52</v>
      </c>
      <c r="AI108" s="22">
        <f t="shared" si="38"/>
        <v>14</v>
      </c>
      <c r="AJ108" s="23">
        <f t="shared" si="39"/>
        <v>2</v>
      </c>
      <c r="AK108" s="24">
        <f t="shared" si="40"/>
        <v>14.166666666666666</v>
      </c>
      <c r="AL108" s="25">
        <f t="shared" si="41"/>
        <v>16.25</v>
      </c>
      <c r="AM108" s="26" t="s">
        <v>366</v>
      </c>
      <c r="AN108" s="69"/>
      <c r="AO108" s="26" t="s">
        <v>382</v>
      </c>
    </row>
    <row r="109" spans="1:41" ht="24.95" customHeight="1" thickBot="1">
      <c r="A109" s="8">
        <v>108</v>
      </c>
      <c r="B109" s="8" t="s">
        <v>367</v>
      </c>
      <c r="C109" s="8" t="s">
        <v>250</v>
      </c>
      <c r="D109" s="9" t="s">
        <v>50</v>
      </c>
      <c r="E109" s="8" t="s">
        <v>86</v>
      </c>
      <c r="F109" s="8" t="s">
        <v>86</v>
      </c>
      <c r="G109" s="19" t="e">
        <f>MATCH(H109,[1]υπεραριθμοι!C$2:C$69,0)</f>
        <v>#N/A</v>
      </c>
      <c r="H109" s="8">
        <v>621398</v>
      </c>
      <c r="I109" s="8" t="s">
        <v>44</v>
      </c>
      <c r="J109" s="8">
        <v>17</v>
      </c>
      <c r="K109" s="8">
        <v>8</v>
      </c>
      <c r="L109" s="8">
        <v>0</v>
      </c>
      <c r="M109" s="10">
        <f t="shared" si="42"/>
        <v>21.5</v>
      </c>
      <c r="N109" s="8">
        <v>4</v>
      </c>
      <c r="O109" s="8">
        <v>5</v>
      </c>
      <c r="P109" s="8">
        <v>4</v>
      </c>
      <c r="Q109" s="8" t="s">
        <v>45</v>
      </c>
      <c r="R109" s="8"/>
      <c r="S109" s="8"/>
      <c r="T109" s="8"/>
      <c r="U109" s="8"/>
      <c r="V109" s="8"/>
      <c r="W109" s="8"/>
      <c r="X109" s="8"/>
      <c r="Y109" s="8"/>
      <c r="Z109" s="8">
        <v>0</v>
      </c>
      <c r="AA109" s="11">
        <v>0</v>
      </c>
      <c r="AB109" s="12">
        <f t="shared" si="43"/>
        <v>30.5</v>
      </c>
      <c r="AC109" s="13">
        <f t="shared" si="33"/>
        <v>34.5</v>
      </c>
      <c r="AD109" s="8">
        <f t="shared" si="34"/>
        <v>30.5</v>
      </c>
      <c r="AE109" s="8">
        <f t="shared" si="35"/>
        <v>30.5</v>
      </c>
      <c r="AF109" s="8">
        <f t="shared" si="36"/>
        <v>30.5</v>
      </c>
      <c r="AG109" s="8">
        <f t="shared" si="37"/>
        <v>30.5</v>
      </c>
      <c r="AH109" s="26" t="s">
        <v>368</v>
      </c>
      <c r="AI109" s="15">
        <f t="shared" si="38"/>
        <v>17</v>
      </c>
      <c r="AJ109" s="16">
        <f t="shared" si="39"/>
        <v>8</v>
      </c>
      <c r="AK109" s="17">
        <f t="shared" si="40"/>
        <v>17.666666666666668</v>
      </c>
      <c r="AL109" s="37">
        <f t="shared" si="41"/>
        <v>21.5</v>
      </c>
      <c r="AM109" s="26" t="s">
        <v>369</v>
      </c>
      <c r="AN109" s="69"/>
      <c r="AO109" s="26" t="s">
        <v>382</v>
      </c>
    </row>
    <row r="110" spans="1:41" ht="24.95" customHeight="1" thickBot="1">
      <c r="A110" s="8">
        <v>109</v>
      </c>
      <c r="B110" s="8" t="s">
        <v>367</v>
      </c>
      <c r="C110" s="19" t="s">
        <v>127</v>
      </c>
      <c r="D110" s="19" t="s">
        <v>370</v>
      </c>
      <c r="E110" s="19" t="s">
        <v>371</v>
      </c>
      <c r="F110" s="19" t="s">
        <v>371</v>
      </c>
      <c r="G110" s="19" t="e">
        <f>MATCH(H110,[1]υπεραριθμοι!C$2:C$69,0)</f>
        <v>#N/A</v>
      </c>
      <c r="H110" s="19">
        <v>702537</v>
      </c>
      <c r="I110" s="19" t="s">
        <v>44</v>
      </c>
      <c r="J110" s="19">
        <v>11</v>
      </c>
      <c r="K110" s="19">
        <v>7</v>
      </c>
      <c r="L110" s="19">
        <v>13</v>
      </c>
      <c r="M110" s="27">
        <f t="shared" si="42"/>
        <v>12.375</v>
      </c>
      <c r="N110" s="19">
        <v>4</v>
      </c>
      <c r="O110" s="19">
        <v>5</v>
      </c>
      <c r="P110" s="19">
        <v>4</v>
      </c>
      <c r="Q110" s="19" t="s">
        <v>45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21">
        <v>0</v>
      </c>
      <c r="AB110" s="28">
        <f t="shared" si="43"/>
        <v>21.375</v>
      </c>
      <c r="AC110" s="29">
        <f t="shared" si="33"/>
        <v>25.375</v>
      </c>
      <c r="AD110" s="19">
        <f t="shared" si="34"/>
        <v>21.375</v>
      </c>
      <c r="AE110" s="19">
        <f t="shared" si="35"/>
        <v>21.375</v>
      </c>
      <c r="AF110" s="19">
        <f t="shared" si="36"/>
        <v>21.375</v>
      </c>
      <c r="AG110" s="19">
        <f t="shared" si="37"/>
        <v>21.375</v>
      </c>
      <c r="AH110" s="19" t="s">
        <v>52</v>
      </c>
      <c r="AI110" s="22">
        <f t="shared" si="38"/>
        <v>11</v>
      </c>
      <c r="AJ110" s="23">
        <f t="shared" si="39"/>
        <v>7</v>
      </c>
      <c r="AK110" s="24">
        <f t="shared" si="40"/>
        <v>11.583333333333334</v>
      </c>
      <c r="AL110" s="25">
        <f t="shared" si="41"/>
        <v>12.375</v>
      </c>
      <c r="AM110" s="26" t="s">
        <v>372</v>
      </c>
      <c r="AN110" s="69"/>
      <c r="AO110" s="26" t="s">
        <v>382</v>
      </c>
    </row>
    <row r="111" spans="1:41" ht="24.95" customHeight="1" thickBot="1">
      <c r="A111" s="19">
        <v>110</v>
      </c>
      <c r="B111" s="8" t="s">
        <v>373</v>
      </c>
      <c r="C111" s="19" t="s">
        <v>104</v>
      </c>
      <c r="D111" s="19" t="s">
        <v>50</v>
      </c>
      <c r="E111" s="19" t="s">
        <v>374</v>
      </c>
      <c r="F111" s="19" t="s">
        <v>374</v>
      </c>
      <c r="G111" s="19" t="e">
        <f>MATCH(H111,[1]υπεραριθμοι!C$2:C$69,0)</f>
        <v>#N/A</v>
      </c>
      <c r="H111" s="19">
        <v>593687</v>
      </c>
      <c r="I111" s="19" t="s">
        <v>44</v>
      </c>
      <c r="J111" s="19">
        <v>19</v>
      </c>
      <c r="K111" s="19">
        <v>0</v>
      </c>
      <c r="L111" s="19">
        <v>1</v>
      </c>
      <c r="M111" s="27">
        <f t="shared" si="42"/>
        <v>23.5</v>
      </c>
      <c r="N111" s="19">
        <v>4</v>
      </c>
      <c r="O111" s="19">
        <v>0</v>
      </c>
      <c r="P111" s="19">
        <v>4</v>
      </c>
      <c r="Q111" s="19" t="s">
        <v>45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21">
        <v>0</v>
      </c>
      <c r="AB111" s="28">
        <f t="shared" si="43"/>
        <v>27.5</v>
      </c>
      <c r="AC111" s="29">
        <f t="shared" si="33"/>
        <v>31.5</v>
      </c>
      <c r="AD111" s="19">
        <f t="shared" si="34"/>
        <v>27.5</v>
      </c>
      <c r="AE111" s="19">
        <f t="shared" si="35"/>
        <v>27.5</v>
      </c>
      <c r="AF111" s="19">
        <f t="shared" si="36"/>
        <v>27.5</v>
      </c>
      <c r="AG111" s="19">
        <f t="shared" si="37"/>
        <v>27.5</v>
      </c>
      <c r="AH111" s="19" t="s">
        <v>52</v>
      </c>
      <c r="AI111" s="22">
        <f t="shared" si="38"/>
        <v>19</v>
      </c>
      <c r="AJ111" s="23">
        <f t="shared" si="39"/>
        <v>0</v>
      </c>
      <c r="AK111" s="24">
        <f t="shared" si="40"/>
        <v>19</v>
      </c>
      <c r="AL111" s="25">
        <f t="shared" si="41"/>
        <v>23.5</v>
      </c>
      <c r="AM111" s="26" t="s">
        <v>59</v>
      </c>
      <c r="AN111" s="69"/>
      <c r="AO111" s="26" t="s">
        <v>382</v>
      </c>
    </row>
    <row r="112" spans="1:41" ht="24.95" customHeight="1">
      <c r="A112" s="8">
        <v>111</v>
      </c>
      <c r="B112" s="8" t="s">
        <v>375</v>
      </c>
      <c r="C112" s="19" t="s">
        <v>311</v>
      </c>
      <c r="D112" s="19" t="s">
        <v>71</v>
      </c>
      <c r="E112" s="19" t="s">
        <v>265</v>
      </c>
      <c r="F112" s="19" t="s">
        <v>265</v>
      </c>
      <c r="G112" s="19" t="e">
        <f>MATCH(H112,[1]υπεραριθμοι!C$2:C$69,0)</f>
        <v>#N/A</v>
      </c>
      <c r="H112" s="19">
        <v>614778</v>
      </c>
      <c r="I112" s="19" t="s">
        <v>44</v>
      </c>
      <c r="J112" s="19">
        <v>13</v>
      </c>
      <c r="K112" s="19">
        <v>9</v>
      </c>
      <c r="L112" s="19">
        <v>25</v>
      </c>
      <c r="M112" s="27">
        <f t="shared" si="42"/>
        <v>15.75</v>
      </c>
      <c r="N112" s="19">
        <v>4</v>
      </c>
      <c r="O112" s="19">
        <v>11</v>
      </c>
      <c r="P112" s="19">
        <v>4</v>
      </c>
      <c r="Q112" s="19" t="s">
        <v>45</v>
      </c>
      <c r="R112" s="19">
        <v>10</v>
      </c>
      <c r="S112" s="19" t="s">
        <v>45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28">
        <f t="shared" si="43"/>
        <v>30.75</v>
      </c>
      <c r="AC112" s="27">
        <f t="shared" si="33"/>
        <v>44.75</v>
      </c>
      <c r="AD112" s="19">
        <f t="shared" si="34"/>
        <v>30.75</v>
      </c>
      <c r="AE112" s="19">
        <f t="shared" si="35"/>
        <v>30.75</v>
      </c>
      <c r="AF112" s="19">
        <f t="shared" si="36"/>
        <v>30.75</v>
      </c>
      <c r="AG112" s="19">
        <f t="shared" si="37"/>
        <v>30.75</v>
      </c>
      <c r="AH112" s="19" t="s">
        <v>52</v>
      </c>
      <c r="AI112" s="57">
        <f t="shared" si="38"/>
        <v>13</v>
      </c>
      <c r="AJ112" s="58">
        <f t="shared" si="39"/>
        <v>10</v>
      </c>
      <c r="AK112" s="59">
        <f t="shared" si="40"/>
        <v>13.833333333333334</v>
      </c>
      <c r="AL112" s="60">
        <f t="shared" si="41"/>
        <v>15.75</v>
      </c>
      <c r="AM112" s="14" t="s">
        <v>376</v>
      </c>
      <c r="AN112" s="69"/>
      <c r="AO112" s="26" t="s">
        <v>382</v>
      </c>
    </row>
    <row r="113" spans="1:42" s="62" customFormat="1" ht="31.5" customHeight="1">
      <c r="A113" s="8">
        <v>112</v>
      </c>
      <c r="B113" s="8" t="s">
        <v>377</v>
      </c>
      <c r="C113" s="19" t="s">
        <v>378</v>
      </c>
      <c r="D113" s="19" t="s">
        <v>232</v>
      </c>
      <c r="E113" s="19" t="s">
        <v>247</v>
      </c>
      <c r="F113" s="19" t="s">
        <v>247</v>
      </c>
      <c r="G113" s="19" t="e">
        <f>MATCH(H113,[1]υπεραριθμοι!C$2:C$69,0)</f>
        <v>#N/A</v>
      </c>
      <c r="H113" s="72">
        <v>601024</v>
      </c>
      <c r="I113" s="19" t="s">
        <v>44</v>
      </c>
      <c r="J113" s="19">
        <v>19</v>
      </c>
      <c r="K113" s="19">
        <v>3</v>
      </c>
      <c r="L113" s="19">
        <v>16</v>
      </c>
      <c r="M113" s="27">
        <f t="shared" si="42"/>
        <v>24</v>
      </c>
      <c r="N113" s="19">
        <v>4</v>
      </c>
      <c r="O113" s="19">
        <v>5</v>
      </c>
      <c r="P113" s="19">
        <v>4</v>
      </c>
      <c r="Q113" s="19" t="s">
        <v>45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28">
        <f t="shared" si="43"/>
        <v>33</v>
      </c>
      <c r="AC113" s="27">
        <f t="shared" si="33"/>
        <v>37</v>
      </c>
      <c r="AD113" s="19">
        <f t="shared" si="34"/>
        <v>33</v>
      </c>
      <c r="AE113" s="19">
        <f t="shared" si="35"/>
        <v>33</v>
      </c>
      <c r="AF113" s="19">
        <f t="shared" si="36"/>
        <v>33</v>
      </c>
      <c r="AG113" s="19">
        <f t="shared" si="37"/>
        <v>33</v>
      </c>
      <c r="AH113" s="19" t="s">
        <v>52</v>
      </c>
      <c r="AI113" s="73">
        <f t="shared" si="38"/>
        <v>19</v>
      </c>
      <c r="AJ113" s="73">
        <f t="shared" si="39"/>
        <v>4</v>
      </c>
      <c r="AK113" s="77">
        <f t="shared" si="40"/>
        <v>19.333333333333332</v>
      </c>
      <c r="AL113" s="78">
        <f t="shared" si="41"/>
        <v>24</v>
      </c>
      <c r="AM113" s="26" t="s">
        <v>307</v>
      </c>
      <c r="AN113" s="69"/>
      <c r="AO113" s="26" t="s">
        <v>382</v>
      </c>
      <c r="AP113" s="18"/>
    </row>
    <row r="114" spans="1:42" ht="24.95" customHeight="1">
      <c r="A114" s="19">
        <v>113</v>
      </c>
      <c r="B114" s="9" t="s">
        <v>379</v>
      </c>
      <c r="C114" s="8" t="s">
        <v>380</v>
      </c>
      <c r="D114" s="9" t="s">
        <v>232</v>
      </c>
      <c r="E114" s="31" t="s">
        <v>215</v>
      </c>
      <c r="F114" s="31" t="s">
        <v>215</v>
      </c>
      <c r="G114" s="8" t="e">
        <f>MATCH(H114,[1]υπεραριθμοι!C$2:C$69,0)</f>
        <v>#N/A</v>
      </c>
      <c r="H114" s="9">
        <v>593388</v>
      </c>
      <c r="I114" s="14" t="s">
        <v>44</v>
      </c>
      <c r="J114" s="9">
        <v>20</v>
      </c>
      <c r="K114" s="9">
        <v>5</v>
      </c>
      <c r="L114" s="9">
        <v>24</v>
      </c>
      <c r="M114" s="61">
        <f t="shared" si="42"/>
        <v>26</v>
      </c>
      <c r="N114" s="8">
        <v>4</v>
      </c>
      <c r="O114" s="9">
        <v>11</v>
      </c>
      <c r="P114" s="9">
        <v>4</v>
      </c>
      <c r="Q114" s="20" t="s">
        <v>45</v>
      </c>
      <c r="R114" s="9"/>
      <c r="S114" s="9"/>
      <c r="T114" s="9"/>
      <c r="U114" s="9"/>
      <c r="V114" s="9"/>
      <c r="W114" s="9"/>
      <c r="X114" s="9"/>
      <c r="Y114" s="9"/>
      <c r="Z114" s="9"/>
      <c r="AA114" s="32"/>
      <c r="AB114" s="12">
        <f t="shared" si="43"/>
        <v>41</v>
      </c>
      <c r="AC114" s="13">
        <f t="shared" si="33"/>
        <v>45</v>
      </c>
      <c r="AD114" s="8">
        <f t="shared" si="34"/>
        <v>41</v>
      </c>
      <c r="AE114" s="8">
        <f t="shared" si="35"/>
        <v>41</v>
      </c>
      <c r="AF114" s="8">
        <f t="shared" si="36"/>
        <v>41</v>
      </c>
      <c r="AG114" s="8">
        <f t="shared" si="37"/>
        <v>41</v>
      </c>
      <c r="AH114" s="14" t="s">
        <v>381</v>
      </c>
      <c r="AI114" s="74">
        <f t="shared" si="38"/>
        <v>20</v>
      </c>
      <c r="AJ114" s="74">
        <f t="shared" si="39"/>
        <v>6</v>
      </c>
      <c r="AK114" s="74">
        <f t="shared" si="40"/>
        <v>20.5</v>
      </c>
      <c r="AL114" s="74">
        <f t="shared" si="41"/>
        <v>26</v>
      </c>
      <c r="AM114" s="26" t="s">
        <v>53</v>
      </c>
      <c r="AO114" s="26" t="s">
        <v>382</v>
      </c>
    </row>
    <row r="115" spans="1:42" ht="24.95" customHeight="1">
      <c r="AA115" s="64"/>
      <c r="AB115" s="65"/>
      <c r="AC115" s="66"/>
    </row>
    <row r="116" spans="1:42" ht="24.95" customHeight="1">
      <c r="AA116" s="64"/>
      <c r="AB116" s="65"/>
      <c r="AC116" s="66"/>
    </row>
    <row r="117" spans="1:42" ht="24.95" customHeight="1">
      <c r="AA117" s="64"/>
      <c r="AB117" s="65"/>
      <c r="AC117" s="66"/>
    </row>
  </sheetData>
  <sortState ref="A2:AO117">
    <sortCondition ref="B8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ΘΕΟΔΟΥΛΑ ΓΙΑΝΝΑΚΟΥΔΗ</cp:lastModifiedBy>
  <dcterms:created xsi:type="dcterms:W3CDTF">2020-09-09T15:34:06Z</dcterms:created>
  <dcterms:modified xsi:type="dcterms:W3CDTF">2020-09-10T13:37:56Z</dcterms:modified>
</cp:coreProperties>
</file>